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95" windowHeight="816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R164" i="1"/>
  <c r="S164" s="1"/>
  <c r="R160"/>
  <c r="S160" s="1"/>
  <c r="S55"/>
  <c r="S16"/>
  <c r="R138"/>
  <c r="S63"/>
  <c r="R63"/>
  <c r="S62"/>
  <c r="R62"/>
  <c r="R148"/>
  <c r="S147" s="1"/>
  <c r="S90"/>
  <c r="J187"/>
  <c r="R172"/>
  <c r="S172"/>
  <c r="R171"/>
  <c r="S171"/>
  <c r="I38"/>
  <c r="H213"/>
  <c r="J38"/>
  <c r="J78"/>
  <c r="R217" s="1"/>
  <c r="I78"/>
  <c r="J153"/>
  <c r="I153"/>
  <c r="K114"/>
  <c r="J114"/>
  <c r="I114"/>
  <c r="J216" s="1"/>
  <c r="R6"/>
  <c r="S6"/>
  <c r="R7"/>
  <c r="R8"/>
  <c r="R9"/>
  <c r="S8" s="1"/>
  <c r="R10"/>
  <c r="R11"/>
  <c r="R12"/>
  <c r="R13"/>
  <c r="R14"/>
  <c r="R15"/>
  <c r="S15"/>
  <c r="R16"/>
  <c r="R17"/>
  <c r="S17"/>
  <c r="R18"/>
  <c r="R19"/>
  <c r="R20"/>
  <c r="R21"/>
  <c r="R22"/>
  <c r="R23"/>
  <c r="R24"/>
  <c r="R25"/>
  <c r="S24" s="1"/>
  <c r="R26"/>
  <c r="R27"/>
  <c r="R28"/>
  <c r="S28"/>
  <c r="R29"/>
  <c r="R30"/>
  <c r="R31"/>
  <c r="R32"/>
  <c r="S32" s="1"/>
  <c r="S61"/>
  <c r="R58"/>
  <c r="R59"/>
  <c r="R60"/>
  <c r="R78" s="1"/>
  <c r="R53"/>
  <c r="R54"/>
  <c r="R55"/>
  <c r="R57"/>
  <c r="R48"/>
  <c r="R49"/>
  <c r="R50"/>
  <c r="R51"/>
  <c r="R52"/>
  <c r="R46"/>
  <c r="R47"/>
  <c r="S46"/>
  <c r="L38"/>
  <c r="M38"/>
  <c r="N38"/>
  <c r="O38"/>
  <c r="P38"/>
  <c r="Q38"/>
  <c r="K38"/>
  <c r="L78"/>
  <c r="M78"/>
  <c r="N78"/>
  <c r="O78"/>
  <c r="P78"/>
  <c r="Q78"/>
  <c r="K78"/>
  <c r="L114"/>
  <c r="M114"/>
  <c r="N114"/>
  <c r="O114"/>
  <c r="P114"/>
  <c r="Q114"/>
  <c r="L153"/>
  <c r="M153"/>
  <c r="N153"/>
  <c r="O153"/>
  <c r="P153"/>
  <c r="Q153"/>
  <c r="K153"/>
  <c r="L187"/>
  <c r="M187"/>
  <c r="N187"/>
  <c r="N192"/>
  <c r="O187"/>
  <c r="P187"/>
  <c r="Q187"/>
  <c r="K187"/>
  <c r="I187"/>
  <c r="I192"/>
  <c r="R170"/>
  <c r="S170"/>
  <c r="R166"/>
  <c r="R167"/>
  <c r="R168"/>
  <c r="R169"/>
  <c r="R165"/>
  <c r="S165" s="1"/>
  <c r="R162"/>
  <c r="S162"/>
  <c r="R161"/>
  <c r="S161"/>
  <c r="R149"/>
  <c r="R150"/>
  <c r="R151"/>
  <c r="R145"/>
  <c r="R147"/>
  <c r="R146"/>
  <c r="S146"/>
  <c r="R144"/>
  <c r="S144"/>
  <c r="R143"/>
  <c r="S143"/>
  <c r="R141"/>
  <c r="R142"/>
  <c r="S142" s="1"/>
  <c r="R139"/>
  <c r="S140"/>
  <c r="R140"/>
  <c r="R136"/>
  <c r="S137"/>
  <c r="R137"/>
  <c r="R132"/>
  <c r="R134"/>
  <c r="S134"/>
  <c r="R135"/>
  <c r="R133"/>
  <c r="S133" s="1"/>
  <c r="R131"/>
  <c r="S131" s="1"/>
  <c r="R130"/>
  <c r="S130"/>
  <c r="R129"/>
  <c r="S129" s="1"/>
  <c r="R126"/>
  <c r="R127"/>
  <c r="R128"/>
  <c r="R125"/>
  <c r="S125" s="1"/>
  <c r="R124"/>
  <c r="S124"/>
  <c r="R122"/>
  <c r="R123"/>
  <c r="R107"/>
  <c r="R108"/>
  <c r="R106"/>
  <c r="S106"/>
  <c r="R103"/>
  <c r="R104"/>
  <c r="R105"/>
  <c r="R97"/>
  <c r="R98"/>
  <c r="R99"/>
  <c r="R100"/>
  <c r="R101"/>
  <c r="R102"/>
  <c r="R96"/>
  <c r="S96"/>
  <c r="R91"/>
  <c r="R92"/>
  <c r="R93"/>
  <c r="R94"/>
  <c r="R95"/>
  <c r="R87"/>
  <c r="S88" s="1"/>
  <c r="R88"/>
  <c r="R84"/>
  <c r="R85"/>
  <c r="R86"/>
  <c r="S122"/>
  <c r="S104"/>
  <c r="S50"/>
  <c r="K192"/>
  <c r="S12"/>
  <c r="L192"/>
  <c r="O192"/>
  <c r="S19"/>
  <c r="S168"/>
  <c r="M192"/>
  <c r="S150"/>
  <c r="S108"/>
  <c r="S93"/>
  <c r="S85"/>
  <c r="J192"/>
  <c r="Q192" l="1"/>
  <c r="R187"/>
  <c r="S187"/>
  <c r="R153"/>
  <c r="S127"/>
  <c r="S153" s="1"/>
  <c r="S99"/>
  <c r="R114"/>
  <c r="S114"/>
  <c r="S59"/>
  <c r="S78" s="1"/>
  <c r="R38"/>
  <c r="S38"/>
  <c r="R192" l="1"/>
  <c r="S192"/>
  <c r="G209" s="1"/>
</calcChain>
</file>

<file path=xl/sharedStrings.xml><?xml version="1.0" encoding="utf-8"?>
<sst xmlns="http://schemas.openxmlformats.org/spreadsheetml/2006/main" count="493" uniqueCount="236">
  <si>
    <t>1636.</t>
  </si>
  <si>
    <t>STUDZIANKI  WIEŚ</t>
  </si>
  <si>
    <t>STUDZIANKI  KOLONIA</t>
  </si>
  <si>
    <t>OD  STANISŁAWOWA</t>
  </si>
  <si>
    <t>0571.</t>
  </si>
  <si>
    <t>1391.</t>
  </si>
  <si>
    <t>KIER.  CHORZĘCIN</t>
  </si>
  <si>
    <t>0570.</t>
  </si>
  <si>
    <t>1373.</t>
  </si>
  <si>
    <t>OPRAWY</t>
  </si>
  <si>
    <t xml:space="preserve">           SODOWE</t>
  </si>
  <si>
    <t>KRZYKOWICE</t>
  </si>
  <si>
    <t>1693.</t>
  </si>
  <si>
    <t xml:space="preserve">    TRAFO</t>
  </si>
  <si>
    <t>LED</t>
  </si>
  <si>
    <t>6 -</t>
  </si>
  <si>
    <t>Lp.</t>
  </si>
  <si>
    <t>GARNCARSKA</t>
  </si>
  <si>
    <t>RÓŻANA</t>
  </si>
  <si>
    <t>POLNA</t>
  </si>
  <si>
    <t>WOLBÓRZ</t>
  </si>
  <si>
    <t xml:space="preserve">      MIEJSCOWOŚĆ</t>
  </si>
  <si>
    <t xml:space="preserve">    LOKALIZACJA</t>
  </si>
  <si>
    <t xml:space="preserve">  STACJI    TRAFO</t>
  </si>
  <si>
    <t>BROWARNA</t>
  </si>
  <si>
    <t>WYCIECZKA</t>
  </si>
  <si>
    <t>KOŚCIUSZKI</t>
  </si>
  <si>
    <t>NADRZECZNA</t>
  </si>
  <si>
    <t>WARSZAWSKA</t>
  </si>
  <si>
    <t>PLAC  JAGIEŁŁY</t>
  </si>
  <si>
    <t>ŁĄKOWA</t>
  </si>
  <si>
    <t>ŚWIĘTOKRZYSKA</t>
  </si>
  <si>
    <t>KITOWICZA</t>
  </si>
  <si>
    <t>GRUNWALDZKA</t>
  </si>
  <si>
    <t>SPORTOWA</t>
  </si>
  <si>
    <t>OSTROWSKIEGO</t>
  </si>
  <si>
    <t>BATOREGO</t>
  </si>
  <si>
    <t>SOBIESKIEGO</t>
  </si>
  <si>
    <t>PARKOWA</t>
  </si>
  <si>
    <t>MŁYNARSKA</t>
  </si>
  <si>
    <t>TARGOWA</t>
  </si>
  <si>
    <t>ZESTAWIENIE   LAMP   OŚWIETLENIOWYCH   NA   TERENIE   m.   WOLBÓRZ</t>
  </si>
  <si>
    <t>ZESTAWIENIE    LAMP    OŚWIETLENIOWYCH    NA    TERENIE     gm.    WOLBÓRZ</t>
  </si>
  <si>
    <t>ADAMÓW</t>
  </si>
  <si>
    <t>BOGUSŁAWICE</t>
  </si>
  <si>
    <t>1700.</t>
  </si>
  <si>
    <t>MŁYNARY</t>
  </si>
  <si>
    <t>I</t>
  </si>
  <si>
    <t>II</t>
  </si>
  <si>
    <t>STOLARNIA</t>
  </si>
  <si>
    <t>1516.</t>
  </si>
  <si>
    <t>1748.</t>
  </si>
  <si>
    <t>OD  WOLBORZA</t>
  </si>
  <si>
    <t>KUZNOCIN</t>
  </si>
  <si>
    <t>1696.</t>
  </si>
  <si>
    <t>HYDROFORNIA</t>
  </si>
  <si>
    <t>1695.</t>
  </si>
  <si>
    <t>III</t>
  </si>
  <si>
    <t>KIER.  OD   BAB</t>
  </si>
  <si>
    <t>KIER.  DO  MŁYNAR</t>
  </si>
  <si>
    <t>1694.</t>
  </si>
  <si>
    <t>ŚWIĄTNIKI</t>
  </si>
  <si>
    <t>LUBIATÓW</t>
  </si>
  <si>
    <t>1508.</t>
  </si>
  <si>
    <t>1510.</t>
  </si>
  <si>
    <t>IV</t>
  </si>
  <si>
    <t>1511.</t>
  </si>
  <si>
    <t>1509.</t>
  </si>
  <si>
    <t>V</t>
  </si>
  <si>
    <t>GORZELNIA</t>
  </si>
  <si>
    <t>1513.</t>
  </si>
  <si>
    <t>BRUDAKI</t>
  </si>
  <si>
    <t>1719.</t>
  </si>
  <si>
    <t>1712.</t>
  </si>
  <si>
    <t>WIEŚ</t>
  </si>
  <si>
    <t>1713.</t>
  </si>
  <si>
    <t>1714.</t>
  </si>
  <si>
    <t>1710.</t>
  </si>
  <si>
    <t>VI</t>
  </si>
  <si>
    <t>1715.</t>
  </si>
  <si>
    <t>1709.</t>
  </si>
  <si>
    <t>SKLEP</t>
  </si>
  <si>
    <t>KOMORNIKI</t>
  </si>
  <si>
    <t>1687.</t>
  </si>
  <si>
    <t>1686.</t>
  </si>
  <si>
    <t>SZKOŁA</t>
  </si>
  <si>
    <t>1688.</t>
  </si>
  <si>
    <t>NOWORYBIE</t>
  </si>
  <si>
    <t>0396.</t>
  </si>
  <si>
    <t>ŻYWOCIN</t>
  </si>
  <si>
    <t>1681.</t>
  </si>
  <si>
    <t>1680.</t>
  </si>
  <si>
    <t>NR  STACJI</t>
  </si>
  <si>
    <t>PROSZENIE</t>
  </si>
  <si>
    <t>PSARY  STARE</t>
  </si>
  <si>
    <t>KIER.  OD  M - cy</t>
  </si>
  <si>
    <t>1628.</t>
  </si>
  <si>
    <t>PSARY  WITOWSKIE</t>
  </si>
  <si>
    <t>KIER.  WOLBÓRZ</t>
  </si>
  <si>
    <t>1629.</t>
  </si>
  <si>
    <t>1763.</t>
  </si>
  <si>
    <t>PSARY  LECHAWA</t>
  </si>
  <si>
    <t>KIER.  PROSZENIE</t>
  </si>
  <si>
    <t>1538.</t>
  </si>
  <si>
    <t>TARTAK</t>
  </si>
  <si>
    <t>1534.</t>
  </si>
  <si>
    <t>KIER.  TRASA  S - 8</t>
  </si>
  <si>
    <t>1535.</t>
  </si>
  <si>
    <t>KIER.  POLICHNO</t>
  </si>
  <si>
    <t>1536.</t>
  </si>
  <si>
    <t>POLICHNO  DUŻE</t>
  </si>
  <si>
    <t>KIER.  ŻARNOWICA</t>
  </si>
  <si>
    <t>1564.</t>
  </si>
  <si>
    <t>LEGENDA  :</t>
  </si>
  <si>
    <t>LOKALIZACJA  STEROWANIA  OŚW.  UL.</t>
  </si>
  <si>
    <t>POLICHNO  BUDY</t>
  </si>
  <si>
    <t>1567.</t>
  </si>
  <si>
    <t>POLCHNO   MAŁE</t>
  </si>
  <si>
    <t>1561.</t>
  </si>
  <si>
    <t>ŻARNOWICA</t>
  </si>
  <si>
    <t>ŻARNOWICA  DUŻA</t>
  </si>
  <si>
    <t>KIER.  GOLESZE</t>
  </si>
  <si>
    <t>1566.</t>
  </si>
  <si>
    <t>SKRZYŻOWANIE</t>
  </si>
  <si>
    <t>ŻARNOWICA  MAŁA</t>
  </si>
  <si>
    <t>1596.</t>
  </si>
  <si>
    <t>1597.</t>
  </si>
  <si>
    <t>GOLESZE  DUŻE</t>
  </si>
  <si>
    <t>KOŚCIÓŁ / SZKOŁA</t>
  </si>
  <si>
    <t>1738.</t>
  </si>
  <si>
    <t>KIER.  SWOLSZEWICE</t>
  </si>
  <si>
    <t>1751.</t>
  </si>
  <si>
    <t>LEONÓW</t>
  </si>
  <si>
    <t>1697.</t>
  </si>
  <si>
    <t>1698.</t>
  </si>
  <si>
    <t>SWOLSZEWICE  DUŻE</t>
  </si>
  <si>
    <t>0586.</t>
  </si>
  <si>
    <t>0587.</t>
  </si>
  <si>
    <t>KOŁO  ZALEWU</t>
  </si>
  <si>
    <t>KIER.  MŁOSZÓW</t>
  </si>
  <si>
    <t>1598.</t>
  </si>
  <si>
    <t>BRONISŁAWÓW</t>
  </si>
  <si>
    <t>1718.</t>
  </si>
  <si>
    <t>1496.</t>
  </si>
  <si>
    <t>GOLESZE  MAŁE / PARCELA</t>
  </si>
  <si>
    <t>1739.</t>
  </si>
  <si>
    <t>LUBIASZÓW    NOWY  1</t>
  </si>
  <si>
    <t>LUBIASZÓW    NOWY  2</t>
  </si>
  <si>
    <t>1495.</t>
  </si>
  <si>
    <t>1494.</t>
  </si>
  <si>
    <t>LUBIASZÓW    STARY</t>
  </si>
  <si>
    <t>1497.</t>
  </si>
  <si>
    <t>1499.</t>
  </si>
  <si>
    <t>MŁOSZÓW</t>
  </si>
  <si>
    <t>SKR</t>
  </si>
  <si>
    <t>1515.</t>
  </si>
  <si>
    <t>APOLANKA</t>
  </si>
  <si>
    <t>1514.</t>
  </si>
  <si>
    <t>KALEŃ</t>
  </si>
  <si>
    <t>1683.</t>
  </si>
  <si>
    <t>STANISŁAWÓW</t>
  </si>
  <si>
    <t>SZT.</t>
  </si>
  <si>
    <t>OPRAWY  PODLEGAJĄCE   KONSERWACJI</t>
  </si>
  <si>
    <t>RAZEM  :</t>
  </si>
  <si>
    <t>W  STACJACH   TRANSFORMATOROWYCH  ROZDZIELNI   RS - W</t>
  </si>
  <si>
    <t>ŁĄCZNIE</t>
  </si>
  <si>
    <t>RAZEM:</t>
  </si>
  <si>
    <t xml:space="preserve">         OPRAW</t>
  </si>
  <si>
    <t>1572.</t>
  </si>
  <si>
    <t>1571.</t>
  </si>
  <si>
    <t>1574.</t>
  </si>
  <si>
    <t xml:space="preserve"> RTĘCIOWE</t>
  </si>
  <si>
    <t>1580.</t>
  </si>
  <si>
    <t>1585.</t>
  </si>
  <si>
    <t>REYMONTA  POM</t>
  </si>
  <si>
    <t>REYMONTA  STOLARNIA</t>
  </si>
  <si>
    <t>1587.</t>
  </si>
  <si>
    <t>SKWER</t>
  </si>
  <si>
    <t>MICKIEWICZA</t>
  </si>
  <si>
    <t>1 - go   MAJA</t>
  </si>
  <si>
    <t>CZARNECKIEGO</t>
  </si>
  <si>
    <t xml:space="preserve">6 - </t>
  </si>
  <si>
    <t>PL.  SINIARSKIEGO</t>
  </si>
  <si>
    <t>WOLBÓRZ     RYNEK   1</t>
  </si>
  <si>
    <t>1583.</t>
  </si>
  <si>
    <t>WOLBÓRZ     RYNEK   2</t>
  </si>
  <si>
    <t>1584.</t>
  </si>
  <si>
    <t>1589.</t>
  </si>
  <si>
    <t>1577.</t>
  </si>
  <si>
    <t>1578.</t>
  </si>
  <si>
    <t>1576.</t>
  </si>
  <si>
    <t>WOLBÓRZ    OSADA   3</t>
  </si>
  <si>
    <t>WOLBÓRZ    OSADA   2</t>
  </si>
  <si>
    <t>WOLBÓRZ   OSADA   1</t>
  </si>
  <si>
    <t>1579.</t>
  </si>
  <si>
    <t>WOLBÓRZ   OSADA   4</t>
  </si>
  <si>
    <t>MODRZEWSKIEGO</t>
  </si>
  <si>
    <t>1575.</t>
  </si>
  <si>
    <t>L.   CZARNEGO</t>
  </si>
  <si>
    <t>ZEGARAMI   ASTRONOMICZNYMI   W  ILOŚCI  SZT.</t>
  </si>
  <si>
    <t>OŚWIETLENIE    ULICZNE  STEROWANE   JEST  :</t>
  </si>
  <si>
    <t>STRONA</t>
  </si>
  <si>
    <t>(  STACJA  TRAFO  -  1 )  /  ( SKRZYNKA  OŚW.  UL.  -  1  LUB  2  )</t>
  </si>
  <si>
    <t>KOLOR ŻÓŁTY - Podświetlenie kościoła</t>
  </si>
  <si>
    <t>KOLOR CZERWONY - majątek PGE</t>
  </si>
  <si>
    <r>
      <t>KOLOR   SZARY</t>
    </r>
    <r>
      <rPr>
        <b/>
        <i/>
        <sz val="11"/>
        <rFont val="Arial"/>
        <family val="2"/>
        <charset val="238"/>
      </rPr>
      <t xml:space="preserve">  -   OŚWIETLENIE   NA   GWARANCJI</t>
    </r>
  </si>
  <si>
    <t>SZT</t>
  </si>
  <si>
    <r>
      <t>KOLOR    ZIELONY</t>
    </r>
    <r>
      <rPr>
        <b/>
        <i/>
        <sz val="11"/>
        <rFont val="Arial"/>
        <family val="2"/>
        <charset val="238"/>
      </rPr>
      <t xml:space="preserve">  -  SŁUPY STALOWE _ MAJĄTEK GMINY </t>
    </r>
  </si>
  <si>
    <t>KOLOR NIEBIESKI - oświetlenie bez przerwy nocnej - pozostałe przerwa nocna 5 godzin</t>
  </si>
  <si>
    <t>GOLESZE PARCELA</t>
  </si>
  <si>
    <t>ZA WIĘZIENIEM</t>
  </si>
  <si>
    <t>LUBIASZÓW    NOWY 3</t>
  </si>
  <si>
    <t>1498.</t>
  </si>
  <si>
    <t>KIER LUBIASZÓW</t>
  </si>
  <si>
    <t>STACJA</t>
  </si>
  <si>
    <t>SKRZYNKA</t>
  </si>
  <si>
    <t>LOK. STEROWANIA</t>
  </si>
  <si>
    <t>GARNCARSKA II</t>
  </si>
  <si>
    <t>KIER. BOGUSŁ. WIEŚ</t>
  </si>
  <si>
    <t>OBECNIE  PUNKTÓW  STEROWANIA OŚWIETLENIEM  ULICZNYM  NA TERENIE   M  i  G  m.  WOLBÓRZ   JEST  :</t>
  </si>
  <si>
    <t>W  ROZDZIELNIACH    ( SKRZYNKI )   OŚWIETLENIA    ULICZNEGO   NA  TERENIE   M  i  G   m.   WOLBÓRZ</t>
  </si>
  <si>
    <t>1740.</t>
  </si>
  <si>
    <t>66-</t>
  </si>
  <si>
    <r>
      <t>KOLOR   POMARAŃCZ.</t>
    </r>
    <r>
      <rPr>
        <b/>
        <i/>
        <sz val="11"/>
        <rFont val="Arial"/>
        <family val="2"/>
        <charset val="238"/>
      </rPr>
      <t xml:space="preserve">  -  SŁUPY ZELBETOWE _ MAJĄTEK GMINY </t>
    </r>
  </si>
  <si>
    <t>GADKI</t>
  </si>
  <si>
    <t>WOLBORZ</t>
  </si>
  <si>
    <t>GOLESZE DUŻE</t>
  </si>
  <si>
    <t>ARESZT</t>
  </si>
  <si>
    <t>starsze</t>
  </si>
  <si>
    <t>6-</t>
  </si>
  <si>
    <t>MAGELLAN / BOROWIKA</t>
  </si>
  <si>
    <t>SŁONECZNA</t>
  </si>
  <si>
    <t>MODRZEWEK</t>
  </si>
  <si>
    <t>ZESTAWIENIE   LAMP   OŚWIETLENIOWYCH   NA   TERENIE   GMINY  WOLBÓRZ (grudzień 2024)</t>
  </si>
  <si>
    <t>2023-4</t>
  </si>
  <si>
    <t>Sporządził 06.12.2024 Mateusz Stępień</t>
  </si>
</sst>
</file>

<file path=xl/styles.xml><?xml version="1.0" encoding="utf-8"?>
<styleSheet xmlns="http://schemas.openxmlformats.org/spreadsheetml/2006/main">
  <fonts count="18">
    <font>
      <sz val="10"/>
      <name val="Arial"/>
      <charset val="238"/>
    </font>
    <font>
      <b/>
      <i/>
      <sz val="11"/>
      <name val="Book Antiqua"/>
      <family val="1"/>
      <charset val="238"/>
    </font>
    <font>
      <b/>
      <i/>
      <sz val="12"/>
      <name val="Book Antiqua"/>
      <family val="1"/>
      <charset val="238"/>
    </font>
    <font>
      <sz val="8"/>
      <name val="Arial"/>
      <family val="2"/>
      <charset val="238"/>
    </font>
    <font>
      <b/>
      <i/>
      <sz val="14"/>
      <name val="Book Antiqua"/>
      <family val="1"/>
      <charset val="238"/>
    </font>
    <font>
      <b/>
      <i/>
      <sz val="10"/>
      <name val="Book Antiqua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0"/>
      <name val="Arial"/>
      <family val="2"/>
      <charset val="238"/>
    </font>
    <font>
      <b/>
      <i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i/>
      <sz val="9"/>
      <name val="Book Antiqua"/>
      <family val="1"/>
      <charset val="238"/>
    </font>
    <font>
      <b/>
      <i/>
      <sz val="8"/>
      <name val="Book Antiqua"/>
      <family val="1"/>
      <charset val="238"/>
    </font>
    <font>
      <i/>
      <sz val="10"/>
      <name val="Times New Roman"/>
      <family val="1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/>
      <top/>
      <bottom style="mediumDashed">
        <color indexed="64"/>
      </bottom>
      <diagonal/>
    </border>
    <border>
      <left/>
      <right style="thin">
        <color indexed="64"/>
      </right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/>
      <right/>
      <top style="mediumDashed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5" xfId="0" applyFon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4" xfId="0" applyFont="1" applyBorder="1"/>
    <xf numFmtId="0" fontId="1" fillId="0" borderId="14" xfId="0" applyFont="1" applyBorder="1"/>
    <xf numFmtId="0" fontId="1" fillId="0" borderId="7" xfId="0" applyFont="1" applyBorder="1"/>
    <xf numFmtId="0" fontId="0" fillId="0" borderId="10" xfId="0" applyBorder="1"/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6" xfId="0" applyFont="1" applyBorder="1"/>
    <xf numFmtId="0" fontId="1" fillId="0" borderId="15" xfId="0" applyFont="1" applyBorder="1"/>
    <xf numFmtId="0" fontId="1" fillId="0" borderId="0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"/>
    </xf>
    <xf numFmtId="0" fontId="1" fillId="0" borderId="19" xfId="0" applyFont="1" applyBorder="1"/>
    <xf numFmtId="0" fontId="1" fillId="0" borderId="16" xfId="0" applyFont="1" applyBorder="1" applyAlignment="1">
      <alignment horizontal="right"/>
    </xf>
    <xf numFmtId="0" fontId="1" fillId="0" borderId="16" xfId="0" applyFont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 applyAlignment="1">
      <alignment horizontal="center"/>
    </xf>
    <xf numFmtId="0" fontId="1" fillId="0" borderId="23" xfId="0" applyFont="1" applyBorder="1"/>
    <xf numFmtId="0" fontId="1" fillId="0" borderId="20" xfId="0" applyFont="1" applyBorder="1" applyAlignment="1">
      <alignment horizontal="right"/>
    </xf>
    <xf numFmtId="0" fontId="1" fillId="0" borderId="20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0" fontId="1" fillId="0" borderId="6" xfId="0" applyFont="1" applyBorder="1" applyAlignment="1">
      <alignment horizontal="right"/>
    </xf>
    <xf numFmtId="0" fontId="1" fillId="0" borderId="24" xfId="0" applyFont="1" applyBorder="1" applyAlignment="1">
      <alignment horizontal="center"/>
    </xf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1" fillId="0" borderId="25" xfId="0" applyFont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4" xfId="0" applyFont="1" applyBorder="1" applyAlignment="1">
      <alignment horizontal="right"/>
    </xf>
    <xf numFmtId="0" fontId="1" fillId="0" borderId="14" xfId="0" applyFont="1" applyBorder="1" applyAlignment="1">
      <alignment horizontal="center"/>
    </xf>
    <xf numFmtId="0" fontId="1" fillId="0" borderId="29" xfId="0" applyFont="1" applyBorder="1"/>
    <xf numFmtId="0" fontId="1" fillId="0" borderId="11" xfId="0" applyFont="1" applyBorder="1" applyAlignment="1">
      <alignment horizontal="center"/>
    </xf>
    <xf numFmtId="0" fontId="1" fillId="0" borderId="25" xfId="0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 indent="3"/>
    </xf>
    <xf numFmtId="0" fontId="1" fillId="2" borderId="20" xfId="0" applyFont="1" applyFill="1" applyBorder="1" applyAlignment="1">
      <alignment horizontal="center"/>
    </xf>
    <xf numFmtId="0" fontId="5" fillId="0" borderId="12" xfId="0" applyFont="1" applyBorder="1"/>
    <xf numFmtId="0" fontId="5" fillId="0" borderId="5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3" borderId="5" xfId="0" applyFill="1" applyBorder="1"/>
    <xf numFmtId="0" fontId="0" fillId="4" borderId="5" xfId="0" applyFill="1" applyBorder="1"/>
    <xf numFmtId="0" fontId="4" fillId="0" borderId="13" xfId="0" applyFont="1" applyBorder="1" applyAlignment="1">
      <alignment horizontal="center"/>
    </xf>
    <xf numFmtId="0" fontId="0" fillId="0" borderId="5" xfId="0" applyBorder="1"/>
    <xf numFmtId="0" fontId="1" fillId="5" borderId="5" xfId="0" applyFont="1" applyFill="1" applyBorder="1" applyAlignment="1">
      <alignment horizontal="center"/>
    </xf>
    <xf numFmtId="0" fontId="1" fillId="5" borderId="16" xfId="0" applyFont="1" applyFill="1" applyBorder="1" applyAlignment="1">
      <alignment horizontal="center"/>
    </xf>
    <xf numFmtId="0" fontId="0" fillId="6" borderId="0" xfId="0" applyFill="1" applyBorder="1"/>
    <xf numFmtId="0" fontId="0" fillId="0" borderId="0" xfId="0" applyFill="1" applyBorder="1"/>
    <xf numFmtId="0" fontId="0" fillId="5" borderId="5" xfId="0" applyFill="1" applyBorder="1"/>
    <xf numFmtId="0" fontId="1" fillId="7" borderId="0" xfId="0" applyFont="1" applyFill="1"/>
    <xf numFmtId="0" fontId="1" fillId="7" borderId="5" xfId="0" applyFont="1" applyFill="1" applyBorder="1" applyAlignment="1">
      <alignment horizontal="center"/>
    </xf>
    <xf numFmtId="0" fontId="0" fillId="7" borderId="0" xfId="0" applyFill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Border="1"/>
    <xf numFmtId="0" fontId="1" fillId="8" borderId="2" xfId="0" applyFont="1" applyFill="1" applyBorder="1"/>
    <xf numFmtId="0" fontId="1" fillId="8" borderId="3" xfId="0" applyFont="1" applyFill="1" applyBorder="1"/>
    <xf numFmtId="0" fontId="1" fillId="8" borderId="18" xfId="0" applyFont="1" applyFill="1" applyBorder="1"/>
    <xf numFmtId="0" fontId="1" fillId="8" borderId="19" xfId="0" applyFont="1" applyFill="1" applyBorder="1"/>
    <xf numFmtId="0" fontId="1" fillId="8" borderId="13" xfId="0" applyFont="1" applyFill="1" applyBorder="1"/>
    <xf numFmtId="0" fontId="1" fillId="8" borderId="4" xfId="0" applyFont="1" applyFill="1" applyBorder="1"/>
    <xf numFmtId="0" fontId="0" fillId="8" borderId="0" xfId="0" applyFill="1" applyBorder="1"/>
    <xf numFmtId="0" fontId="1" fillId="0" borderId="6" xfId="0" applyFont="1" applyFill="1" applyBorder="1" applyAlignment="1">
      <alignment horizontal="right"/>
    </xf>
    <xf numFmtId="0" fontId="14" fillId="0" borderId="0" xfId="0" applyFont="1"/>
    <xf numFmtId="0" fontId="6" fillId="0" borderId="0" xfId="0" applyFont="1"/>
    <xf numFmtId="0" fontId="1" fillId="9" borderId="5" xfId="0" applyFont="1" applyFill="1" applyBorder="1" applyAlignment="1">
      <alignment horizontal="center"/>
    </xf>
    <xf numFmtId="0" fontId="13" fillId="6" borderId="0" xfId="0" applyFont="1" applyFill="1"/>
    <xf numFmtId="0" fontId="15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5" fillId="0" borderId="1" xfId="0" applyFont="1" applyBorder="1"/>
    <xf numFmtId="0" fontId="1" fillId="9" borderId="25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5" fillId="0" borderId="0" xfId="0" applyFont="1" applyBorder="1"/>
    <xf numFmtId="0" fontId="1" fillId="0" borderId="0" xfId="0" applyFont="1" applyBorder="1" applyAlignment="1">
      <alignment horizontal="left"/>
    </xf>
    <xf numFmtId="0" fontId="1" fillId="9" borderId="1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30" xfId="0" applyFont="1" applyBorder="1"/>
    <xf numFmtId="0" fontId="1" fillId="0" borderId="31" xfId="0" applyFont="1" applyBorder="1"/>
    <xf numFmtId="0" fontId="1" fillId="0" borderId="32" xfId="0" applyFont="1" applyBorder="1" applyAlignment="1">
      <alignment horizontal="right"/>
    </xf>
    <xf numFmtId="0" fontId="1" fillId="0" borderId="32" xfId="0" applyFont="1" applyBorder="1"/>
    <xf numFmtId="0" fontId="1" fillId="0" borderId="32" xfId="0" applyFont="1" applyBorder="1" applyAlignment="1">
      <alignment horizontal="center"/>
    </xf>
    <xf numFmtId="0" fontId="1" fillId="0" borderId="13" xfId="0" applyFont="1" applyFill="1" applyBorder="1"/>
    <xf numFmtId="0" fontId="1" fillId="0" borderId="32" xfId="0" applyFont="1" applyFill="1" applyBorder="1" applyAlignment="1">
      <alignment horizontal="center"/>
    </xf>
    <xf numFmtId="0" fontId="1" fillId="0" borderId="25" xfId="0" applyFont="1" applyFill="1" applyBorder="1" applyAlignment="1">
      <alignment horizontal="center"/>
    </xf>
    <xf numFmtId="0" fontId="1" fillId="11" borderId="7" xfId="0" applyFont="1" applyFill="1" applyBorder="1" applyAlignment="1">
      <alignment horizontal="center"/>
    </xf>
    <xf numFmtId="0" fontId="0" fillId="11" borderId="5" xfId="0" applyFill="1" applyBorder="1"/>
    <xf numFmtId="0" fontId="1" fillId="0" borderId="33" xfId="0" applyFont="1" applyBorder="1"/>
    <xf numFmtId="0" fontId="1" fillId="0" borderId="34" xfId="0" applyFont="1" applyBorder="1"/>
    <xf numFmtId="0" fontId="1" fillId="8" borderId="33" xfId="0" applyFont="1" applyFill="1" applyBorder="1"/>
    <xf numFmtId="0" fontId="1" fillId="8" borderId="34" xfId="0" applyFont="1" applyFill="1" applyBorder="1"/>
    <xf numFmtId="0" fontId="1" fillId="0" borderId="24" xfId="0" applyFont="1" applyBorder="1" applyAlignment="1">
      <alignment horizontal="right"/>
    </xf>
    <xf numFmtId="0" fontId="1" fillId="1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6" borderId="10" xfId="0" applyFont="1" applyFill="1" applyBorder="1"/>
    <xf numFmtId="0" fontId="1" fillId="6" borderId="11" xfId="0" applyFont="1" applyFill="1" applyBorder="1"/>
    <xf numFmtId="0" fontId="1" fillId="6" borderId="22" xfId="0" applyFont="1" applyFill="1" applyBorder="1"/>
    <xf numFmtId="0" fontId="1" fillId="6" borderId="2" xfId="0" applyFont="1" applyFill="1" applyBorder="1"/>
    <xf numFmtId="0" fontId="1" fillId="6" borderId="23" xfId="0" applyFont="1" applyFill="1" applyBorder="1"/>
    <xf numFmtId="0" fontId="1" fillId="6" borderId="3" xfId="0" applyFont="1" applyFill="1" applyBorder="1"/>
    <xf numFmtId="0" fontId="1" fillId="6" borderId="13" xfId="0" applyFont="1" applyFill="1" applyBorder="1"/>
    <xf numFmtId="0" fontId="1" fillId="6" borderId="4" xfId="0" applyFont="1" applyFill="1" applyBorder="1"/>
    <xf numFmtId="0" fontId="1" fillId="6" borderId="27" xfId="0" applyFont="1" applyFill="1" applyBorder="1"/>
    <xf numFmtId="0" fontId="1" fillId="6" borderId="28" xfId="0" applyFont="1" applyFill="1" applyBorder="1"/>
    <xf numFmtId="0" fontId="1" fillId="6" borderId="18" xfId="0" applyFont="1" applyFill="1" applyBorder="1"/>
    <xf numFmtId="0" fontId="1" fillId="6" borderId="19" xfId="0" applyFont="1" applyFill="1" applyBorder="1"/>
    <xf numFmtId="0" fontId="1" fillId="6" borderId="0" xfId="0" applyFont="1" applyFill="1" applyBorder="1"/>
    <xf numFmtId="0" fontId="1" fillId="6" borderId="8" xfId="0" applyFont="1" applyFill="1" applyBorder="1"/>
    <xf numFmtId="0" fontId="1" fillId="6" borderId="26" xfId="0" applyFont="1" applyFill="1" applyBorder="1"/>
    <xf numFmtId="0" fontId="1" fillId="6" borderId="21" xfId="0" applyFont="1" applyFill="1" applyBorder="1"/>
    <xf numFmtId="0" fontId="17" fillId="6" borderId="13" xfId="0" applyFont="1" applyFill="1" applyBorder="1" applyAlignment="1">
      <alignment horizontal="center"/>
    </xf>
    <xf numFmtId="0" fontId="1" fillId="6" borderId="30" xfId="0" applyFont="1" applyFill="1" applyBorder="1"/>
    <xf numFmtId="0" fontId="1" fillId="6" borderId="35" xfId="0" applyFont="1" applyFill="1" applyBorder="1"/>
    <xf numFmtId="0" fontId="17" fillId="6" borderId="0" xfId="0" applyFont="1" applyFill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6" fillId="0" borderId="6" xfId="0" applyFont="1" applyBorder="1"/>
    <xf numFmtId="0" fontId="1" fillId="6" borderId="16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6" borderId="20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0" fillId="0" borderId="0" xfId="0" applyFill="1"/>
    <xf numFmtId="0" fontId="1" fillId="10" borderId="6" xfId="0" applyFont="1" applyFill="1" applyBorder="1" applyAlignment="1">
      <alignment horizontal="center"/>
    </xf>
    <xf numFmtId="0" fontId="15" fillId="0" borderId="6" xfId="0" applyFont="1" applyBorder="1" applyAlignment="1">
      <alignment horizontal="left"/>
    </xf>
    <xf numFmtId="0" fontId="16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6" fillId="0" borderId="7" xfId="0" applyFont="1" applyBorder="1"/>
    <xf numFmtId="0" fontId="1" fillId="6" borderId="25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6" borderId="32" xfId="0" applyFont="1" applyFill="1" applyBorder="1" applyAlignment="1">
      <alignment horizontal="center"/>
    </xf>
    <xf numFmtId="0" fontId="14" fillId="0" borderId="9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235"/>
  <sheetViews>
    <sheetView tabSelected="1" zoomScaleNormal="100" workbookViewId="0">
      <selection activeCell="R202" sqref="R202"/>
    </sheetView>
  </sheetViews>
  <sheetFormatPr defaultRowHeight="15"/>
  <cols>
    <col min="1" max="1" width="3.42578125" customWidth="1"/>
    <col min="4" max="4" width="11.7109375" customWidth="1"/>
    <col min="6" max="6" width="18" customWidth="1"/>
    <col min="7" max="7" width="7.7109375" customWidth="1"/>
    <col min="8" max="8" width="6.5703125" style="1" customWidth="1"/>
    <col min="9" max="9" width="7.7109375" style="1" customWidth="1"/>
    <col min="10" max="10" width="8" style="1" customWidth="1"/>
    <col min="11" max="11" width="6.140625" style="1" customWidth="1"/>
    <col min="12" max="12" width="5.5703125" style="1" customWidth="1"/>
    <col min="13" max="16" width="5.28515625" style="1" customWidth="1"/>
    <col min="17" max="17" width="8.42578125" style="1" customWidth="1"/>
    <col min="18" max="18" width="9.5703125" style="1" customWidth="1"/>
    <col min="19" max="19" width="8.28515625" style="1" customWidth="1"/>
  </cols>
  <sheetData>
    <row r="2" spans="1:19" ht="15.75">
      <c r="B2" s="2" t="s">
        <v>233</v>
      </c>
    </row>
    <row r="3" spans="1:19">
      <c r="K3" s="4"/>
      <c r="L3" s="5"/>
      <c r="M3" s="5" t="s">
        <v>9</v>
      </c>
      <c r="N3" s="5"/>
      <c r="O3" s="5"/>
      <c r="P3" s="15"/>
      <c r="Q3" s="16"/>
    </row>
    <row r="4" spans="1:19" ht="15.75">
      <c r="A4" s="23" t="s">
        <v>16</v>
      </c>
      <c r="B4" s="24" t="s">
        <v>21</v>
      </c>
      <c r="C4" s="22"/>
      <c r="D4" s="25"/>
      <c r="E4" s="15" t="s">
        <v>22</v>
      </c>
      <c r="F4" s="15"/>
      <c r="G4" s="14" t="s">
        <v>92</v>
      </c>
      <c r="H4" s="16"/>
      <c r="I4" s="101" t="s">
        <v>216</v>
      </c>
      <c r="J4" s="4"/>
      <c r="K4" s="64" t="s">
        <v>171</v>
      </c>
      <c r="L4" s="19"/>
      <c r="M4" s="64" t="s">
        <v>10</v>
      </c>
      <c r="N4" s="18"/>
      <c r="O4" s="18"/>
      <c r="P4" s="170" t="s">
        <v>14</v>
      </c>
      <c r="Q4" s="171"/>
      <c r="R4" s="6" t="s">
        <v>167</v>
      </c>
      <c r="S4" s="6"/>
    </row>
    <row r="5" spans="1:19" ht="13.5" customHeight="1">
      <c r="A5" s="17"/>
      <c r="B5" s="17"/>
      <c r="C5" s="18"/>
      <c r="D5" s="19"/>
      <c r="E5" s="115" t="s">
        <v>23</v>
      </c>
      <c r="F5" s="115"/>
      <c r="G5" s="17" t="s">
        <v>13</v>
      </c>
      <c r="H5" s="19"/>
      <c r="I5" s="99" t="s">
        <v>214</v>
      </c>
      <c r="J5" s="100" t="s">
        <v>215</v>
      </c>
      <c r="K5" s="56">
        <v>125</v>
      </c>
      <c r="L5" s="56">
        <v>250</v>
      </c>
      <c r="M5" s="56">
        <v>70</v>
      </c>
      <c r="N5" s="56">
        <v>100</v>
      </c>
      <c r="O5" s="56">
        <v>150</v>
      </c>
      <c r="P5" s="9">
        <v>2022</v>
      </c>
      <c r="Q5" s="152" t="s">
        <v>228</v>
      </c>
      <c r="R5" s="65" t="s">
        <v>165</v>
      </c>
      <c r="S5" s="65" t="s">
        <v>166</v>
      </c>
    </row>
    <row r="6" spans="1:19" ht="13.5" customHeight="1" thickBot="1">
      <c r="A6" s="56">
        <v>1</v>
      </c>
      <c r="B6" s="14" t="s">
        <v>20</v>
      </c>
      <c r="C6" s="15"/>
      <c r="D6" s="16"/>
      <c r="E6" s="130" t="s">
        <v>217</v>
      </c>
      <c r="F6" s="131"/>
      <c r="G6" s="55" t="s">
        <v>15</v>
      </c>
      <c r="H6" s="56" t="s">
        <v>168</v>
      </c>
      <c r="I6" s="56"/>
      <c r="J6" s="56">
        <v>1</v>
      </c>
      <c r="K6" s="56"/>
      <c r="L6" s="56"/>
      <c r="M6" s="56">
        <v>14</v>
      </c>
      <c r="N6" s="56"/>
      <c r="O6" s="56"/>
      <c r="P6" s="56"/>
      <c r="Q6" s="56"/>
      <c r="R6" s="56">
        <f t="shared" ref="R6:R14" si="0">SUM(K6+L6+M6+N6+O6+P6+Q6)</f>
        <v>14</v>
      </c>
      <c r="S6" s="56">
        <f>SUM(R6)</f>
        <v>14</v>
      </c>
    </row>
    <row r="7" spans="1:19" ht="13.5" customHeight="1">
      <c r="A7" s="46">
        <v>2</v>
      </c>
      <c r="B7" s="40" t="s">
        <v>20</v>
      </c>
      <c r="C7" s="41"/>
      <c r="D7" s="43"/>
      <c r="E7" s="132" t="s">
        <v>17</v>
      </c>
      <c r="F7" s="134"/>
      <c r="G7" s="44" t="s">
        <v>15</v>
      </c>
      <c r="H7" s="46" t="s">
        <v>169</v>
      </c>
      <c r="I7" s="46"/>
      <c r="J7" s="46">
        <v>1</v>
      </c>
      <c r="K7" s="46"/>
      <c r="L7" s="46"/>
      <c r="M7" s="63">
        <v>9</v>
      </c>
      <c r="N7" s="46"/>
      <c r="O7" s="46"/>
      <c r="P7" s="46"/>
      <c r="Q7" s="46"/>
      <c r="R7" s="46">
        <f t="shared" si="0"/>
        <v>9</v>
      </c>
      <c r="S7" s="46"/>
    </row>
    <row r="8" spans="1:19" ht="13.5" customHeight="1">
      <c r="A8" s="70"/>
      <c r="B8" s="4"/>
      <c r="C8" s="5"/>
      <c r="D8" s="6"/>
      <c r="E8" s="133" t="s">
        <v>18</v>
      </c>
      <c r="F8" s="135"/>
      <c r="G8" s="13"/>
      <c r="H8" s="11"/>
      <c r="I8" s="11"/>
      <c r="J8" s="11"/>
      <c r="K8" s="11"/>
      <c r="L8" s="11"/>
      <c r="M8" s="97">
        <v>7</v>
      </c>
      <c r="N8" s="11"/>
      <c r="O8" s="11"/>
      <c r="P8" s="150"/>
      <c r="Q8" s="150">
        <v>3</v>
      </c>
      <c r="R8" s="11">
        <f t="shared" si="0"/>
        <v>10</v>
      </c>
      <c r="S8" s="11">
        <f>SUM(R7+R8+R9)</f>
        <v>32</v>
      </c>
    </row>
    <row r="9" spans="1:19" ht="13.5" customHeight="1" thickBot="1">
      <c r="A9" s="38"/>
      <c r="B9" s="33"/>
      <c r="C9" s="34"/>
      <c r="D9" s="36"/>
      <c r="E9" s="89" t="s">
        <v>196</v>
      </c>
      <c r="F9" s="90"/>
      <c r="G9" s="37"/>
      <c r="H9" s="38"/>
      <c r="I9" s="38"/>
      <c r="J9" s="38"/>
      <c r="K9" s="38"/>
      <c r="L9" s="38"/>
      <c r="M9" s="38"/>
      <c r="N9" s="38"/>
      <c r="O9" s="38"/>
      <c r="P9" s="153"/>
      <c r="Q9" s="38">
        <v>13</v>
      </c>
      <c r="R9" s="38">
        <f t="shared" si="0"/>
        <v>13</v>
      </c>
      <c r="S9" s="38"/>
    </row>
    <row r="10" spans="1:19" ht="13.5" customHeight="1">
      <c r="A10" s="10">
        <v>3</v>
      </c>
      <c r="B10" s="17" t="s">
        <v>20</v>
      </c>
      <c r="C10" s="18"/>
      <c r="D10" s="19"/>
      <c r="E10" s="136" t="s">
        <v>19</v>
      </c>
      <c r="F10" s="137"/>
      <c r="G10" s="31" t="s">
        <v>15</v>
      </c>
      <c r="H10" s="10" t="s">
        <v>170</v>
      </c>
      <c r="I10" s="10"/>
      <c r="J10" s="10">
        <v>1</v>
      </c>
      <c r="K10" s="10"/>
      <c r="L10" s="10"/>
      <c r="M10" s="10"/>
      <c r="N10" s="10"/>
      <c r="O10" s="10"/>
      <c r="P10" s="151"/>
      <c r="Q10" s="151">
        <v>8</v>
      </c>
      <c r="R10" s="56">
        <f t="shared" si="0"/>
        <v>8</v>
      </c>
      <c r="S10" s="10"/>
    </row>
    <row r="11" spans="1:19" ht="13.5" customHeight="1">
      <c r="A11" s="11"/>
      <c r="B11" s="4"/>
      <c r="C11" s="5"/>
      <c r="D11" s="6"/>
      <c r="E11" s="133" t="s">
        <v>39</v>
      </c>
      <c r="F11" s="135"/>
      <c r="G11" s="13"/>
      <c r="H11" s="11"/>
      <c r="I11" s="11"/>
      <c r="J11" s="11"/>
      <c r="K11" s="11"/>
      <c r="L11" s="11"/>
      <c r="M11" s="11"/>
      <c r="N11" s="11"/>
      <c r="O11" s="11"/>
      <c r="P11" s="150"/>
      <c r="Q11" s="150">
        <v>7</v>
      </c>
      <c r="R11" s="56">
        <f t="shared" si="0"/>
        <v>7</v>
      </c>
      <c r="S11" s="11"/>
    </row>
    <row r="12" spans="1:19" ht="13.5" customHeight="1">
      <c r="A12" s="11"/>
      <c r="B12" s="4"/>
      <c r="C12" s="5"/>
      <c r="D12" s="6"/>
      <c r="E12" s="133" t="s">
        <v>40</v>
      </c>
      <c r="F12" s="135"/>
      <c r="G12" s="13"/>
      <c r="H12" s="11"/>
      <c r="I12" s="11"/>
      <c r="J12" s="11"/>
      <c r="K12" s="11"/>
      <c r="L12" s="11"/>
      <c r="M12" s="11"/>
      <c r="N12" s="11"/>
      <c r="O12" s="11"/>
      <c r="P12" s="150"/>
      <c r="Q12" s="150">
        <v>8</v>
      </c>
      <c r="R12" s="56">
        <f t="shared" si="0"/>
        <v>8</v>
      </c>
      <c r="S12" s="11">
        <f>SUM(R10+R11+R12+R13+R14)</f>
        <v>30</v>
      </c>
    </row>
    <row r="13" spans="1:19" ht="13.5" customHeight="1">
      <c r="A13" s="11"/>
      <c r="B13" s="4"/>
      <c r="C13" s="5"/>
      <c r="D13" s="6"/>
      <c r="E13" s="133" t="s">
        <v>34</v>
      </c>
      <c r="F13" s="135"/>
      <c r="G13" s="13"/>
      <c r="H13" s="11"/>
      <c r="I13" s="11"/>
      <c r="J13" s="11"/>
      <c r="K13" s="11"/>
      <c r="L13" s="11"/>
      <c r="M13" s="11"/>
      <c r="N13" s="11"/>
      <c r="O13" s="11"/>
      <c r="P13" s="150"/>
      <c r="Q13" s="150">
        <v>1</v>
      </c>
      <c r="R13" s="56">
        <f t="shared" si="0"/>
        <v>1</v>
      </c>
      <c r="S13" s="11"/>
    </row>
    <row r="14" spans="1:19" ht="13.5" customHeight="1" thickBot="1">
      <c r="A14" s="38"/>
      <c r="B14" s="33"/>
      <c r="C14" s="34"/>
      <c r="D14" s="36"/>
      <c r="E14" s="89" t="s">
        <v>196</v>
      </c>
      <c r="F14" s="90"/>
      <c r="G14" s="37"/>
      <c r="H14" s="38"/>
      <c r="I14" s="38"/>
      <c r="J14" s="38"/>
      <c r="K14" s="38"/>
      <c r="L14" s="38"/>
      <c r="M14" s="38"/>
      <c r="N14" s="38"/>
      <c r="O14" s="38"/>
      <c r="P14" s="153"/>
      <c r="Q14" s="38">
        <v>6</v>
      </c>
      <c r="R14" s="38">
        <f t="shared" si="0"/>
        <v>6</v>
      </c>
      <c r="S14" s="38"/>
    </row>
    <row r="15" spans="1:19" ht="13.5" customHeight="1" thickBot="1">
      <c r="A15" s="54">
        <v>4</v>
      </c>
      <c r="B15" s="50" t="s">
        <v>20</v>
      </c>
      <c r="C15" s="51"/>
      <c r="D15" s="52"/>
      <c r="E15" s="138" t="s">
        <v>174</v>
      </c>
      <c r="F15" s="139"/>
      <c r="G15" s="53" t="s">
        <v>15</v>
      </c>
      <c r="H15" s="54" t="s">
        <v>172</v>
      </c>
      <c r="I15" s="54"/>
      <c r="J15" s="54">
        <v>1</v>
      </c>
      <c r="K15" s="54"/>
      <c r="L15" s="54"/>
      <c r="M15" s="54"/>
      <c r="N15" s="54"/>
      <c r="O15" s="54"/>
      <c r="P15" s="163"/>
      <c r="Q15" s="117">
        <v>5</v>
      </c>
      <c r="R15" s="54">
        <f t="shared" ref="R15:R29" si="1">SUM(K15+L15+M15+N15+O15+P15+Q15)</f>
        <v>5</v>
      </c>
      <c r="S15" s="54">
        <f>SUM(R15)</f>
        <v>5</v>
      </c>
    </row>
    <row r="16" spans="1:19" ht="13.5" customHeight="1">
      <c r="A16" s="10">
        <v>5</v>
      </c>
      <c r="B16" s="17" t="s">
        <v>20</v>
      </c>
      <c r="C16" s="18"/>
      <c r="D16" s="19"/>
      <c r="E16" s="136" t="s">
        <v>175</v>
      </c>
      <c r="F16" s="137"/>
      <c r="G16" s="31" t="s">
        <v>15</v>
      </c>
      <c r="H16" s="10" t="s">
        <v>173</v>
      </c>
      <c r="I16" s="10"/>
      <c r="J16" s="10">
        <v>1</v>
      </c>
      <c r="K16" s="10"/>
      <c r="L16" s="10"/>
      <c r="M16" s="10"/>
      <c r="N16" s="10"/>
      <c r="O16" s="10"/>
      <c r="P16" s="151"/>
      <c r="Q16" s="126">
        <v>6</v>
      </c>
      <c r="R16" s="9">
        <f t="shared" si="1"/>
        <v>6</v>
      </c>
      <c r="S16" s="10">
        <f>SUM(R16)</f>
        <v>6</v>
      </c>
    </row>
    <row r="17" spans="1:19" ht="13.5" customHeight="1" thickBot="1">
      <c r="A17" s="38"/>
      <c r="B17" s="33"/>
      <c r="C17" s="34"/>
      <c r="D17" s="36"/>
      <c r="E17" s="140" t="s">
        <v>32</v>
      </c>
      <c r="F17" s="141"/>
      <c r="G17" s="37" t="s">
        <v>229</v>
      </c>
      <c r="H17" s="38">
        <v>1582</v>
      </c>
      <c r="I17" s="38"/>
      <c r="J17" s="38">
        <v>1</v>
      </c>
      <c r="K17" s="38"/>
      <c r="L17" s="38"/>
      <c r="M17" s="38"/>
      <c r="N17" s="38"/>
      <c r="O17" s="38"/>
      <c r="P17" s="153"/>
      <c r="Q17" s="127">
        <v>10</v>
      </c>
      <c r="R17" s="38">
        <f t="shared" si="1"/>
        <v>10</v>
      </c>
      <c r="S17" s="38">
        <f>SUM(R17)</f>
        <v>10</v>
      </c>
    </row>
    <row r="18" spans="1:19" ht="13.5" customHeight="1">
      <c r="A18" s="10">
        <v>6</v>
      </c>
      <c r="B18" s="17" t="s">
        <v>20</v>
      </c>
      <c r="C18" s="18"/>
      <c r="D18" s="19"/>
      <c r="E18" s="91" t="s">
        <v>31</v>
      </c>
      <c r="F18" s="92"/>
      <c r="G18" s="31" t="s">
        <v>15</v>
      </c>
      <c r="H18" s="10" t="s">
        <v>176</v>
      </c>
      <c r="I18" s="10"/>
      <c r="J18" s="10">
        <v>1</v>
      </c>
      <c r="K18" s="10"/>
      <c r="L18" s="10"/>
      <c r="M18" s="10"/>
      <c r="N18" s="10"/>
      <c r="O18" s="10"/>
      <c r="P18" s="151"/>
      <c r="Q18" s="10">
        <v>11</v>
      </c>
      <c r="R18" s="9">
        <f t="shared" si="1"/>
        <v>11</v>
      </c>
      <c r="S18" s="10"/>
    </row>
    <row r="19" spans="1:19" ht="13.5" customHeight="1">
      <c r="A19" s="11"/>
      <c r="B19" s="4"/>
      <c r="C19" s="5"/>
      <c r="D19" s="6"/>
      <c r="E19" s="87" t="s">
        <v>29</v>
      </c>
      <c r="F19" s="88"/>
      <c r="G19" s="13"/>
      <c r="H19" s="11"/>
      <c r="I19" s="11"/>
      <c r="J19" s="11"/>
      <c r="K19" s="11"/>
      <c r="L19" s="11"/>
      <c r="M19" s="11"/>
      <c r="N19" s="11"/>
      <c r="O19" s="11"/>
      <c r="P19" s="150"/>
      <c r="Q19" s="71">
        <v>6</v>
      </c>
      <c r="R19" s="56">
        <f t="shared" si="1"/>
        <v>6</v>
      </c>
      <c r="S19" s="11">
        <f>SUM(R18+R19+R20+R21)</f>
        <v>29</v>
      </c>
    </row>
    <row r="20" spans="1:19" ht="13.5" customHeight="1">
      <c r="A20" s="11"/>
      <c r="B20" s="4"/>
      <c r="C20" s="5"/>
      <c r="D20" s="6"/>
      <c r="E20" s="87" t="s">
        <v>177</v>
      </c>
      <c r="F20" s="88"/>
      <c r="G20" s="13"/>
      <c r="H20" s="11"/>
      <c r="I20" s="11"/>
      <c r="J20" s="11"/>
      <c r="K20" s="11"/>
      <c r="L20" s="11"/>
      <c r="M20" s="107"/>
      <c r="N20" s="11"/>
      <c r="O20" s="11"/>
      <c r="P20" s="150"/>
      <c r="Q20" s="97">
        <v>6</v>
      </c>
      <c r="R20" s="129">
        <f t="shared" si="1"/>
        <v>6</v>
      </c>
      <c r="S20" s="11"/>
    </row>
    <row r="21" spans="1:19" ht="13.5" customHeight="1" thickBot="1">
      <c r="A21" s="38"/>
      <c r="B21" s="33"/>
      <c r="C21" s="34"/>
      <c r="D21" s="36"/>
      <c r="E21" s="89" t="s">
        <v>196</v>
      </c>
      <c r="F21" s="90"/>
      <c r="G21" s="37"/>
      <c r="H21" s="38"/>
      <c r="I21" s="38"/>
      <c r="J21" s="38"/>
      <c r="K21" s="38"/>
      <c r="L21" s="38"/>
      <c r="M21" s="38"/>
      <c r="N21" s="38"/>
      <c r="O21" s="38"/>
      <c r="P21" s="153"/>
      <c r="Q21" s="72">
        <v>6</v>
      </c>
      <c r="R21" s="38">
        <f t="shared" si="1"/>
        <v>6</v>
      </c>
      <c r="S21" s="38"/>
    </row>
    <row r="22" spans="1:19" ht="13.5" customHeight="1">
      <c r="A22" s="10">
        <v>7</v>
      </c>
      <c r="B22" s="17" t="s">
        <v>183</v>
      </c>
      <c r="C22" s="18"/>
      <c r="D22" s="19"/>
      <c r="E22" s="136" t="s">
        <v>24</v>
      </c>
      <c r="F22" s="137"/>
      <c r="G22" s="31" t="s">
        <v>15</v>
      </c>
      <c r="H22" s="10" t="s">
        <v>184</v>
      </c>
      <c r="I22" s="10"/>
      <c r="J22" s="10"/>
      <c r="K22" s="10"/>
      <c r="L22" s="10"/>
      <c r="M22" s="10"/>
      <c r="N22" s="10"/>
      <c r="O22" s="10"/>
      <c r="P22" s="151"/>
      <c r="Q22" s="151">
        <v>3</v>
      </c>
      <c r="R22" s="9">
        <f t="shared" si="1"/>
        <v>3</v>
      </c>
      <c r="S22" s="10"/>
    </row>
    <row r="23" spans="1:19" ht="13.5" customHeight="1">
      <c r="A23" s="11"/>
      <c r="B23" s="4"/>
      <c r="C23" s="5"/>
      <c r="D23" s="6"/>
      <c r="E23" s="133" t="s">
        <v>25</v>
      </c>
      <c r="F23" s="135"/>
      <c r="G23" s="13"/>
      <c r="H23" s="11"/>
      <c r="I23" s="11"/>
      <c r="J23" s="11">
        <v>1</v>
      </c>
      <c r="K23" s="11"/>
      <c r="L23" s="11"/>
      <c r="M23" s="11"/>
      <c r="N23" s="11"/>
      <c r="O23" s="11"/>
      <c r="P23" s="150"/>
      <c r="Q23" s="150">
        <v>4</v>
      </c>
      <c r="R23" s="56">
        <f t="shared" si="1"/>
        <v>4</v>
      </c>
      <c r="S23" s="11"/>
    </row>
    <row r="24" spans="1:19" ht="13.5" customHeight="1">
      <c r="A24" s="11"/>
      <c r="B24" s="4"/>
      <c r="C24" s="5"/>
      <c r="D24" s="6"/>
      <c r="E24" s="87" t="s">
        <v>29</v>
      </c>
      <c r="F24" s="88"/>
      <c r="G24" s="13"/>
      <c r="H24" s="11"/>
      <c r="I24" s="11"/>
      <c r="J24" s="11"/>
      <c r="K24" s="11"/>
      <c r="L24" s="11"/>
      <c r="M24" s="11"/>
      <c r="N24" s="11"/>
      <c r="O24" s="11"/>
      <c r="P24" s="150"/>
      <c r="Q24" s="71">
        <v>4</v>
      </c>
      <c r="R24" s="56">
        <f t="shared" si="1"/>
        <v>4</v>
      </c>
      <c r="S24" s="11">
        <f>SUM(R22+R23+R24+R25+R26)</f>
        <v>15</v>
      </c>
    </row>
    <row r="25" spans="1:19" ht="13.5" customHeight="1">
      <c r="A25" s="11"/>
      <c r="B25" s="4"/>
      <c r="C25" s="5"/>
      <c r="D25" s="6"/>
      <c r="E25" s="87" t="s">
        <v>28</v>
      </c>
      <c r="F25" s="88"/>
      <c r="G25" s="13"/>
      <c r="H25" s="11"/>
      <c r="I25" s="11"/>
      <c r="J25" s="11"/>
      <c r="K25" s="11"/>
      <c r="L25" s="11"/>
      <c r="M25" s="11"/>
      <c r="N25" s="11"/>
      <c r="O25" s="11"/>
      <c r="P25" s="150"/>
      <c r="Q25" s="11">
        <v>3</v>
      </c>
      <c r="R25" s="56">
        <f t="shared" si="1"/>
        <v>3</v>
      </c>
      <c r="S25" s="11"/>
    </row>
    <row r="26" spans="1:19" ht="13.5" customHeight="1" thickBot="1">
      <c r="A26" s="38"/>
      <c r="B26" s="33"/>
      <c r="C26" s="34"/>
      <c r="D26" s="36"/>
      <c r="E26" s="140" t="s">
        <v>30</v>
      </c>
      <c r="F26" s="141"/>
      <c r="G26" s="37"/>
      <c r="H26" s="38"/>
      <c r="I26" s="38"/>
      <c r="J26" s="38"/>
      <c r="K26" s="38"/>
      <c r="L26" s="38"/>
      <c r="M26" s="38"/>
      <c r="N26" s="38"/>
      <c r="O26" s="38"/>
      <c r="P26" s="153"/>
      <c r="Q26" s="153">
        <v>1</v>
      </c>
      <c r="R26" s="38">
        <f t="shared" si="1"/>
        <v>1</v>
      </c>
      <c r="S26" s="38"/>
    </row>
    <row r="27" spans="1:19" ht="13.5" customHeight="1">
      <c r="A27" s="10">
        <v>5</v>
      </c>
      <c r="B27" s="17" t="s">
        <v>185</v>
      </c>
      <c r="C27" s="18"/>
      <c r="D27" s="19"/>
      <c r="E27" s="136" t="s">
        <v>178</v>
      </c>
      <c r="F27" s="137"/>
      <c r="G27" s="31" t="s">
        <v>15</v>
      </c>
      <c r="H27" s="10" t="s">
        <v>186</v>
      </c>
      <c r="I27" s="10"/>
      <c r="J27" s="10"/>
      <c r="K27" s="10"/>
      <c r="L27" s="10"/>
      <c r="M27" s="10"/>
      <c r="N27" s="10"/>
      <c r="O27" s="10"/>
      <c r="P27" s="151"/>
      <c r="Q27" s="151">
        <v>4</v>
      </c>
      <c r="R27" s="9">
        <f t="shared" si="1"/>
        <v>4</v>
      </c>
      <c r="S27" s="10"/>
    </row>
    <row r="28" spans="1:19" ht="13.5" customHeight="1">
      <c r="A28" s="11"/>
      <c r="B28" s="4"/>
      <c r="C28" s="5"/>
      <c r="D28" s="6"/>
      <c r="E28" s="87" t="s">
        <v>29</v>
      </c>
      <c r="F28" s="88"/>
      <c r="G28" s="13"/>
      <c r="H28" s="11"/>
      <c r="I28" s="11"/>
      <c r="J28" s="11"/>
      <c r="K28" s="11"/>
      <c r="L28" s="11"/>
      <c r="M28" s="11"/>
      <c r="N28" s="11"/>
      <c r="O28" s="11"/>
      <c r="P28" s="150"/>
      <c r="Q28" s="71">
        <v>8</v>
      </c>
      <c r="R28" s="56">
        <f t="shared" si="1"/>
        <v>8</v>
      </c>
      <c r="S28" s="11">
        <f>SUM(R27+R28+R29+R30+R31)</f>
        <v>42</v>
      </c>
    </row>
    <row r="29" spans="1:19" ht="13.5" customHeight="1">
      <c r="A29" s="11"/>
      <c r="B29" s="4"/>
      <c r="C29" s="5"/>
      <c r="D29" s="6"/>
      <c r="E29" s="87" t="s">
        <v>177</v>
      </c>
      <c r="F29" s="88"/>
      <c r="G29" s="13"/>
      <c r="H29" s="11"/>
      <c r="I29" s="11"/>
      <c r="J29" s="11"/>
      <c r="K29" s="11"/>
      <c r="L29" s="11"/>
      <c r="M29" s="107"/>
      <c r="N29" s="11"/>
      <c r="O29" s="11"/>
      <c r="P29" s="150"/>
      <c r="Q29" s="97">
        <v>20</v>
      </c>
      <c r="R29" s="129">
        <f t="shared" si="1"/>
        <v>20</v>
      </c>
      <c r="S29" s="11"/>
    </row>
    <row r="30" spans="1:19" ht="13.5" customHeight="1">
      <c r="A30" s="11"/>
      <c r="B30" s="4"/>
      <c r="C30" s="5"/>
      <c r="D30" s="6"/>
      <c r="E30" s="133" t="s">
        <v>26</v>
      </c>
      <c r="F30" s="135"/>
      <c r="G30" s="13"/>
      <c r="H30" s="11"/>
      <c r="I30" s="11"/>
      <c r="J30" s="11">
        <v>1</v>
      </c>
      <c r="K30" s="11"/>
      <c r="L30" s="11"/>
      <c r="M30" s="11"/>
      <c r="N30" s="11"/>
      <c r="O30" s="11"/>
      <c r="P30" s="150"/>
      <c r="Q30" s="150">
        <v>6</v>
      </c>
      <c r="R30" s="56">
        <f>SUM(K30+L30+M30+N30+O30+P30+Q30)</f>
        <v>6</v>
      </c>
      <c r="S30" s="11"/>
    </row>
    <row r="31" spans="1:19" ht="13.5" customHeight="1" thickBot="1">
      <c r="A31" s="38"/>
      <c r="B31" s="33"/>
      <c r="C31" s="34"/>
      <c r="D31" s="36"/>
      <c r="E31" s="140" t="s">
        <v>27</v>
      </c>
      <c r="F31" s="141"/>
      <c r="G31" s="37"/>
      <c r="H31" s="38"/>
      <c r="I31" s="38"/>
      <c r="J31" s="38"/>
      <c r="K31" s="38"/>
      <c r="L31" s="38"/>
      <c r="M31" s="38"/>
      <c r="N31" s="38"/>
      <c r="O31" s="38"/>
      <c r="P31" s="153"/>
      <c r="Q31" s="153">
        <v>4</v>
      </c>
      <c r="R31" s="38">
        <f>SUM(K31+L31+M31+N31+O31+P31+Q31)</f>
        <v>4</v>
      </c>
      <c r="S31" s="38"/>
    </row>
    <row r="32" spans="1:19">
      <c r="A32" s="10">
        <v>6</v>
      </c>
      <c r="B32" s="17" t="s">
        <v>20</v>
      </c>
      <c r="C32" s="18"/>
      <c r="D32" s="19"/>
      <c r="E32" s="91" t="s">
        <v>28</v>
      </c>
      <c r="F32" s="92"/>
      <c r="G32" s="31" t="s">
        <v>15</v>
      </c>
      <c r="H32" s="10" t="s">
        <v>187</v>
      </c>
      <c r="I32" s="10"/>
      <c r="J32" s="10">
        <v>1</v>
      </c>
      <c r="K32" s="10"/>
      <c r="L32" s="10"/>
      <c r="M32" s="10"/>
      <c r="N32" s="10"/>
      <c r="O32" s="10"/>
      <c r="P32" s="151"/>
      <c r="Q32" s="10">
        <v>14</v>
      </c>
      <c r="R32" s="9">
        <f>SUM(K32+L32+M32+N32+O32+P32+Q32)</f>
        <v>14</v>
      </c>
      <c r="S32" s="10">
        <f>SUM(R32)</f>
        <v>14</v>
      </c>
    </row>
    <row r="33" spans="1:19">
      <c r="A33" s="11"/>
      <c r="B33" s="4"/>
      <c r="C33" s="5"/>
      <c r="D33" s="6"/>
      <c r="E33" s="5"/>
      <c r="F33" s="6"/>
      <c r="G33" s="13"/>
      <c r="H33" s="11"/>
      <c r="I33" s="11"/>
      <c r="J33" s="11"/>
      <c r="K33" s="11"/>
      <c r="L33" s="11"/>
      <c r="M33" s="11"/>
      <c r="N33" s="11"/>
      <c r="O33" s="11"/>
      <c r="P33" s="150"/>
      <c r="Q33" s="11"/>
      <c r="R33" s="56"/>
      <c r="S33" s="11"/>
    </row>
    <row r="34" spans="1:19">
      <c r="A34" s="11"/>
      <c r="B34" s="4"/>
      <c r="C34" s="5"/>
      <c r="D34" s="6"/>
      <c r="E34" s="5"/>
      <c r="F34" s="6"/>
      <c r="G34" s="13"/>
      <c r="H34" s="11"/>
      <c r="I34" s="11"/>
      <c r="J34" s="11"/>
      <c r="K34" s="11"/>
      <c r="L34" s="11"/>
      <c r="M34" s="11"/>
      <c r="N34" s="11"/>
      <c r="O34" s="11"/>
      <c r="P34" s="150"/>
      <c r="Q34" s="11"/>
      <c r="R34" s="56"/>
      <c r="S34" s="11"/>
    </row>
    <row r="35" spans="1:19">
      <c r="A35" s="11"/>
      <c r="B35" s="4"/>
      <c r="C35" s="5"/>
      <c r="D35" s="6"/>
      <c r="E35" s="5"/>
      <c r="F35" s="6"/>
      <c r="G35" s="13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>
      <c r="A36" s="1"/>
    </row>
    <row r="37" spans="1:19">
      <c r="A37" s="1"/>
    </row>
    <row r="38" spans="1:19" s="1" customFormat="1">
      <c r="I38" s="11">
        <f>SUM(I6:I35)</f>
        <v>0</v>
      </c>
      <c r="J38" s="11">
        <f>SUM(J7:J35)</f>
        <v>9</v>
      </c>
      <c r="K38" s="11">
        <f t="shared" ref="K38:R38" si="2">SUM(K6:K35)</f>
        <v>0</v>
      </c>
      <c r="L38" s="11">
        <f t="shared" si="2"/>
        <v>0</v>
      </c>
      <c r="M38" s="11">
        <f t="shared" si="2"/>
        <v>30</v>
      </c>
      <c r="N38" s="11">
        <f t="shared" si="2"/>
        <v>0</v>
      </c>
      <c r="O38" s="11">
        <f t="shared" si="2"/>
        <v>0</v>
      </c>
      <c r="P38" s="11">
        <f t="shared" si="2"/>
        <v>0</v>
      </c>
      <c r="Q38" s="11">
        <f t="shared" si="2"/>
        <v>167</v>
      </c>
      <c r="R38" s="11">
        <f t="shared" si="2"/>
        <v>197</v>
      </c>
      <c r="S38" s="11">
        <f>SUM(S6+S8+S12+S15+S16+S19+S24+S28+S32+S17)</f>
        <v>197</v>
      </c>
    </row>
    <row r="39" spans="1:19" s="1" customFormat="1"/>
    <row r="40" spans="1:19" s="1" customFormat="1">
      <c r="A40" s="3">
        <v>1</v>
      </c>
      <c r="B40" s="1" t="s">
        <v>201</v>
      </c>
    </row>
    <row r="41" spans="1:19" s="1" customFormat="1">
      <c r="B41" s="28" t="s">
        <v>113</v>
      </c>
      <c r="C41"/>
      <c r="D41" s="1" t="s">
        <v>114</v>
      </c>
      <c r="E41"/>
      <c r="F41"/>
      <c r="G41"/>
      <c r="I41" s="1" t="s">
        <v>202</v>
      </c>
      <c r="S41" s="3"/>
    </row>
    <row r="42" spans="1:19" s="1" customFormat="1" ht="15.75">
      <c r="A42"/>
      <c r="B42" s="2" t="s">
        <v>41</v>
      </c>
      <c r="C42"/>
      <c r="D42"/>
      <c r="E42"/>
      <c r="F42"/>
      <c r="G42"/>
    </row>
    <row r="43" spans="1:19" s="1" customFormat="1">
      <c r="A43"/>
      <c r="B43"/>
      <c r="C43"/>
      <c r="D43"/>
      <c r="E43"/>
      <c r="F43"/>
      <c r="G43"/>
      <c r="K43" s="4"/>
      <c r="L43" s="5"/>
      <c r="M43" s="5" t="s">
        <v>9</v>
      </c>
      <c r="N43" s="5"/>
      <c r="O43" s="5"/>
      <c r="P43" s="5"/>
      <c r="Q43" s="6"/>
    </row>
    <row r="44" spans="1:19" s="1" customFormat="1" ht="15.75">
      <c r="A44" s="23" t="s">
        <v>16</v>
      </c>
      <c r="B44" s="24" t="s">
        <v>21</v>
      </c>
      <c r="C44" s="22"/>
      <c r="D44" s="25"/>
      <c r="E44" s="15" t="s">
        <v>22</v>
      </c>
      <c r="F44" s="15"/>
      <c r="G44" s="14" t="s">
        <v>92</v>
      </c>
      <c r="H44" s="16"/>
      <c r="I44" s="101" t="s">
        <v>216</v>
      </c>
      <c r="J44" s="4"/>
      <c r="K44" s="64" t="s">
        <v>171</v>
      </c>
      <c r="L44" s="19"/>
      <c r="M44" s="64" t="s">
        <v>10</v>
      </c>
      <c r="N44" s="18"/>
      <c r="O44" s="18"/>
      <c r="P44" s="170" t="s">
        <v>14</v>
      </c>
      <c r="Q44" s="171"/>
      <c r="R44" s="6" t="s">
        <v>167</v>
      </c>
      <c r="S44" s="6"/>
    </row>
    <row r="45" spans="1:19" s="1" customFormat="1" ht="15.75">
      <c r="A45" s="17"/>
      <c r="B45" s="17"/>
      <c r="C45" s="18"/>
      <c r="D45" s="19"/>
      <c r="E45" s="18" t="s">
        <v>23</v>
      </c>
      <c r="F45" s="18"/>
      <c r="G45" s="17" t="s">
        <v>13</v>
      </c>
      <c r="H45" s="19"/>
      <c r="I45" s="99" t="s">
        <v>214</v>
      </c>
      <c r="J45" s="100" t="s">
        <v>215</v>
      </c>
      <c r="K45" s="56">
        <v>125</v>
      </c>
      <c r="L45" s="56">
        <v>250</v>
      </c>
      <c r="M45" s="56">
        <v>70</v>
      </c>
      <c r="N45" s="56">
        <v>100</v>
      </c>
      <c r="O45" s="56">
        <v>150</v>
      </c>
      <c r="P45" s="9">
        <v>2022</v>
      </c>
      <c r="Q45" s="152" t="s">
        <v>228</v>
      </c>
      <c r="R45" s="65" t="s">
        <v>165</v>
      </c>
      <c r="S45" s="65" t="s">
        <v>166</v>
      </c>
    </row>
    <row r="46" spans="1:19" s="1" customFormat="1">
      <c r="A46" s="56">
        <v>7</v>
      </c>
      <c r="B46" s="14" t="s">
        <v>192</v>
      </c>
      <c r="C46" s="15"/>
      <c r="D46" s="16"/>
      <c r="E46" s="130" t="s">
        <v>179</v>
      </c>
      <c r="F46" s="131"/>
      <c r="G46" s="55" t="s">
        <v>15</v>
      </c>
      <c r="H46" s="56" t="s">
        <v>188</v>
      </c>
      <c r="I46" s="56"/>
      <c r="J46" s="56">
        <v>1</v>
      </c>
      <c r="K46" s="56"/>
      <c r="L46" s="56"/>
      <c r="M46" s="56"/>
      <c r="N46" s="56"/>
      <c r="O46" s="56"/>
      <c r="P46" s="56"/>
      <c r="Q46" s="56">
        <v>12</v>
      </c>
      <c r="R46" s="56">
        <f t="shared" ref="R46:R60" si="3">SUM(K46+L46+M46+N46+O46+P46+Q46)</f>
        <v>12</v>
      </c>
      <c r="S46" s="56">
        <f>SUM(R46+R47)</f>
        <v>18</v>
      </c>
    </row>
    <row r="47" spans="1:19" s="1" customFormat="1" ht="15.75" thickBot="1">
      <c r="A47" s="32"/>
      <c r="B47" s="33"/>
      <c r="C47" s="34"/>
      <c r="D47" s="36"/>
      <c r="E47" s="140" t="s">
        <v>33</v>
      </c>
      <c r="F47" s="141"/>
      <c r="G47" s="37"/>
      <c r="H47" s="38"/>
      <c r="I47" s="38"/>
      <c r="J47" s="38"/>
      <c r="K47" s="38"/>
      <c r="L47" s="38"/>
      <c r="M47" s="66"/>
      <c r="N47" s="38"/>
      <c r="O47" s="38"/>
      <c r="P47" s="38"/>
      <c r="Q47" s="38">
        <v>6</v>
      </c>
      <c r="R47" s="38">
        <f t="shared" si="3"/>
        <v>6</v>
      </c>
      <c r="S47" s="38"/>
    </row>
    <row r="48" spans="1:19" s="1" customFormat="1">
      <c r="A48" s="10">
        <v>8</v>
      </c>
      <c r="B48" s="17" t="s">
        <v>191</v>
      </c>
      <c r="C48" s="18"/>
      <c r="D48" s="19"/>
      <c r="E48" s="136" t="s">
        <v>33</v>
      </c>
      <c r="F48" s="137"/>
      <c r="G48" s="31" t="s">
        <v>181</v>
      </c>
      <c r="H48" s="10" t="s">
        <v>189</v>
      </c>
      <c r="I48" s="10"/>
      <c r="J48" s="10">
        <v>1</v>
      </c>
      <c r="K48" s="10"/>
      <c r="L48" s="10"/>
      <c r="M48" s="11"/>
      <c r="N48" s="10"/>
      <c r="O48" s="10"/>
      <c r="P48" s="10"/>
      <c r="Q48" s="151">
        <v>6</v>
      </c>
      <c r="R48" s="10">
        <f t="shared" si="3"/>
        <v>6</v>
      </c>
      <c r="S48" s="10"/>
    </row>
    <row r="49" spans="1:19" s="1" customFormat="1">
      <c r="A49" s="56"/>
      <c r="B49" s="14"/>
      <c r="C49" s="15"/>
      <c r="D49" s="16"/>
      <c r="E49" s="130" t="s">
        <v>179</v>
      </c>
      <c r="F49" s="131"/>
      <c r="G49" s="55"/>
      <c r="H49" s="56"/>
      <c r="I49" s="56"/>
      <c r="J49" s="56"/>
      <c r="K49" s="56"/>
      <c r="L49" s="56"/>
      <c r="M49" s="11"/>
      <c r="N49" s="56"/>
      <c r="O49" s="56"/>
      <c r="P49" s="56"/>
      <c r="Q49" s="154">
        <v>8</v>
      </c>
      <c r="R49" s="56">
        <f t="shared" si="3"/>
        <v>8</v>
      </c>
      <c r="S49" s="56"/>
    </row>
    <row r="50" spans="1:19" s="1" customFormat="1">
      <c r="A50" s="11"/>
      <c r="B50" s="4"/>
      <c r="C50" s="5"/>
      <c r="D50" s="6"/>
      <c r="E50" s="133" t="s">
        <v>36</v>
      </c>
      <c r="F50" s="135"/>
      <c r="G50" s="13"/>
      <c r="H50" s="11"/>
      <c r="I50" s="11"/>
      <c r="J50" s="11"/>
      <c r="K50" s="11"/>
      <c r="L50" s="11"/>
      <c r="M50" s="11"/>
      <c r="N50" s="11"/>
      <c r="O50" s="11"/>
      <c r="P50" s="11"/>
      <c r="Q50" s="150">
        <v>4</v>
      </c>
      <c r="R50" s="11">
        <f t="shared" si="3"/>
        <v>4</v>
      </c>
      <c r="S50" s="11">
        <f>SUM(R48+R49+R50+R51+R52)</f>
        <v>42</v>
      </c>
    </row>
    <row r="51" spans="1:19" s="1" customFormat="1">
      <c r="A51" s="11"/>
      <c r="B51" s="4"/>
      <c r="C51" s="5"/>
      <c r="D51" s="6"/>
      <c r="E51" s="133" t="s">
        <v>180</v>
      </c>
      <c r="F51" s="135"/>
      <c r="G51" s="13"/>
      <c r="H51" s="11"/>
      <c r="I51" s="11"/>
      <c r="J51" s="11"/>
      <c r="K51" s="11"/>
      <c r="L51" s="11"/>
      <c r="M51" s="11"/>
      <c r="N51" s="11"/>
      <c r="O51" s="11"/>
      <c r="P51" s="11"/>
      <c r="Q51" s="150">
        <v>5</v>
      </c>
      <c r="R51" s="56">
        <f t="shared" si="3"/>
        <v>5</v>
      </c>
      <c r="S51" s="11"/>
    </row>
    <row r="52" spans="1:19" s="1" customFormat="1" ht="15.75" thickBot="1">
      <c r="A52" s="56"/>
      <c r="B52" s="14"/>
      <c r="C52" s="15"/>
      <c r="D52" s="16"/>
      <c r="E52" s="130" t="s">
        <v>37</v>
      </c>
      <c r="F52" s="131"/>
      <c r="G52" s="55"/>
      <c r="H52" s="56"/>
      <c r="I52" s="56"/>
      <c r="J52" s="56"/>
      <c r="K52" s="56"/>
      <c r="L52" s="56"/>
      <c r="M52" s="56">
        <v>15</v>
      </c>
      <c r="N52" s="56"/>
      <c r="O52" s="56"/>
      <c r="P52" s="56"/>
      <c r="Q52" s="154">
        <v>4</v>
      </c>
      <c r="R52" s="56">
        <f t="shared" si="3"/>
        <v>19</v>
      </c>
      <c r="S52" s="56"/>
    </row>
    <row r="53" spans="1:19" s="1" customFormat="1">
      <c r="A53" s="46">
        <v>9</v>
      </c>
      <c r="B53" s="40" t="s">
        <v>193</v>
      </c>
      <c r="C53" s="41"/>
      <c r="D53" s="43"/>
      <c r="E53" s="132" t="s">
        <v>38</v>
      </c>
      <c r="F53" s="134"/>
      <c r="G53" s="44" t="s">
        <v>15</v>
      </c>
      <c r="H53" s="46" t="s">
        <v>190</v>
      </c>
      <c r="I53" s="46"/>
      <c r="J53" s="46">
        <v>1</v>
      </c>
      <c r="K53" s="46"/>
      <c r="L53" s="46"/>
      <c r="M53" s="46"/>
      <c r="N53" s="46"/>
      <c r="O53" s="46"/>
      <c r="P53" s="46"/>
      <c r="Q53" s="155">
        <v>4</v>
      </c>
      <c r="R53" s="46">
        <f t="shared" si="3"/>
        <v>4</v>
      </c>
      <c r="S53" s="46"/>
    </row>
    <row r="54" spans="1:19" s="1" customFormat="1">
      <c r="A54" s="10"/>
      <c r="B54" s="17"/>
      <c r="C54" s="18"/>
      <c r="D54" s="19"/>
      <c r="E54" s="136" t="s">
        <v>34</v>
      </c>
      <c r="F54" s="137"/>
      <c r="G54" s="31"/>
      <c r="H54" s="10"/>
      <c r="I54" s="10"/>
      <c r="J54" s="10"/>
      <c r="K54" s="10"/>
      <c r="L54" s="10"/>
      <c r="M54" s="10"/>
      <c r="N54" s="10"/>
      <c r="O54" s="10"/>
      <c r="P54" s="151"/>
      <c r="Q54" s="151">
        <v>16</v>
      </c>
      <c r="R54" s="10">
        <f t="shared" si="3"/>
        <v>16</v>
      </c>
      <c r="S54" s="10"/>
    </row>
    <row r="55" spans="1:19" s="1" customFormat="1">
      <c r="A55" s="11"/>
      <c r="B55" s="4"/>
      <c r="C55" s="5"/>
      <c r="D55" s="6"/>
      <c r="E55" s="133" t="s">
        <v>198</v>
      </c>
      <c r="F55" s="135"/>
      <c r="G55" s="13"/>
      <c r="H55" s="11"/>
      <c r="I55" s="11"/>
      <c r="J55" s="11"/>
      <c r="K55" s="11"/>
      <c r="L55" s="11"/>
      <c r="M55" s="11"/>
      <c r="N55" s="11"/>
      <c r="O55" s="11"/>
      <c r="P55" s="150"/>
      <c r="Q55" s="150">
        <v>4</v>
      </c>
      <c r="R55" s="10">
        <f t="shared" si="3"/>
        <v>4</v>
      </c>
      <c r="S55" s="11">
        <f>SUM(R53+R54+R55+R57+R56)</f>
        <v>50</v>
      </c>
    </row>
    <row r="56" spans="1:19" s="1" customFormat="1">
      <c r="A56" s="11"/>
      <c r="B56" s="4"/>
      <c r="C56" s="5"/>
      <c r="D56" s="6"/>
      <c r="E56" s="133" t="s">
        <v>231</v>
      </c>
      <c r="F56" s="135"/>
      <c r="G56" s="13"/>
      <c r="H56" s="11"/>
      <c r="I56" s="11"/>
      <c r="J56" s="11"/>
      <c r="K56" s="11"/>
      <c r="L56" s="11"/>
      <c r="M56" s="11"/>
      <c r="N56" s="11"/>
      <c r="O56" s="11"/>
      <c r="P56" s="150"/>
      <c r="Q56" s="150">
        <v>13</v>
      </c>
      <c r="R56" s="11">
        <v>13</v>
      </c>
      <c r="S56" s="11"/>
    </row>
    <row r="57" spans="1:19" s="1" customFormat="1" ht="15.75" thickBot="1">
      <c r="A57" s="9"/>
      <c r="B57" s="27"/>
      <c r="C57" s="28"/>
      <c r="D57" s="12"/>
      <c r="E57" s="142" t="s">
        <v>182</v>
      </c>
      <c r="F57" s="143"/>
      <c r="G57" s="47"/>
      <c r="H57" s="9"/>
      <c r="I57" s="9"/>
      <c r="J57" s="9"/>
      <c r="K57" s="9"/>
      <c r="L57" s="9"/>
      <c r="M57" s="9"/>
      <c r="N57" s="9"/>
      <c r="O57" s="9"/>
      <c r="P57" s="156"/>
      <c r="Q57" s="156">
        <v>13</v>
      </c>
      <c r="R57" s="9">
        <f t="shared" si="3"/>
        <v>13</v>
      </c>
      <c r="S57" s="9"/>
    </row>
    <row r="58" spans="1:19" s="1" customFormat="1">
      <c r="A58" s="46">
        <v>10</v>
      </c>
      <c r="B58" s="40" t="s">
        <v>195</v>
      </c>
      <c r="C58" s="41"/>
      <c r="D58" s="43"/>
      <c r="E58" s="132" t="s">
        <v>35</v>
      </c>
      <c r="F58" s="134"/>
      <c r="G58" s="44" t="s">
        <v>15</v>
      </c>
      <c r="H58" s="46" t="s">
        <v>194</v>
      </c>
      <c r="I58" s="46"/>
      <c r="J58" s="46">
        <v>1</v>
      </c>
      <c r="K58" s="46"/>
      <c r="L58" s="46"/>
      <c r="M58" s="46"/>
      <c r="N58" s="46"/>
      <c r="O58" s="46"/>
      <c r="P58" s="155"/>
      <c r="Q58" s="155">
        <v>14</v>
      </c>
      <c r="R58" s="46">
        <f t="shared" si="3"/>
        <v>14</v>
      </c>
      <c r="S58" s="46"/>
    </row>
    <row r="59" spans="1:19" s="1" customFormat="1">
      <c r="A59" s="11"/>
      <c r="B59" s="4"/>
      <c r="C59" s="5"/>
      <c r="D59" s="6"/>
      <c r="E59" s="133" t="s">
        <v>37</v>
      </c>
      <c r="F59" s="135"/>
      <c r="G59" s="13"/>
      <c r="H59" s="11"/>
      <c r="I59" s="11"/>
      <c r="J59" s="11"/>
      <c r="K59" s="11"/>
      <c r="L59" s="11"/>
      <c r="M59" s="11"/>
      <c r="N59" s="11"/>
      <c r="O59" s="11"/>
      <c r="P59" s="150"/>
      <c r="Q59" s="150">
        <v>3</v>
      </c>
      <c r="R59" s="56">
        <f t="shared" si="3"/>
        <v>3</v>
      </c>
      <c r="S59" s="11">
        <f>SUM(R58+R59+R60)</f>
        <v>25</v>
      </c>
    </row>
    <row r="60" spans="1:19" s="1" customFormat="1" ht="15.75" thickBot="1">
      <c r="A60" s="56"/>
      <c r="B60" s="14"/>
      <c r="C60" s="15"/>
      <c r="D60" s="16"/>
      <c r="E60" s="130" t="s">
        <v>34</v>
      </c>
      <c r="F60" s="131"/>
      <c r="G60" s="55"/>
      <c r="H60" s="56"/>
      <c r="I60" s="56"/>
      <c r="J60" s="56"/>
      <c r="K60" s="56"/>
      <c r="L60" s="56"/>
      <c r="M60" s="56"/>
      <c r="N60" s="56"/>
      <c r="O60" s="56"/>
      <c r="P60" s="154"/>
      <c r="Q60" s="154">
        <v>8</v>
      </c>
      <c r="R60" s="56">
        <f t="shared" si="3"/>
        <v>8</v>
      </c>
      <c r="S60" s="56"/>
    </row>
    <row r="61" spans="1:19" s="1" customFormat="1" ht="15.75" thickBot="1">
      <c r="A61" s="48">
        <v>11</v>
      </c>
      <c r="B61" s="57" t="s">
        <v>20</v>
      </c>
      <c r="C61" s="120"/>
      <c r="D61" s="121"/>
      <c r="E61" s="122" t="s">
        <v>196</v>
      </c>
      <c r="F61" s="123"/>
      <c r="G61" s="124" t="s">
        <v>15</v>
      </c>
      <c r="H61" s="48" t="s">
        <v>197</v>
      </c>
      <c r="I61" s="48"/>
      <c r="J61" s="48">
        <v>1</v>
      </c>
      <c r="K61" s="48"/>
      <c r="L61" s="48"/>
      <c r="M61" s="48"/>
      <c r="N61" s="48"/>
      <c r="O61" s="48"/>
      <c r="P61" s="164"/>
      <c r="Q61" s="48">
        <v>9</v>
      </c>
      <c r="R61" s="48">
        <v>9</v>
      </c>
      <c r="S61" s="48">
        <f>SUM(R61)</f>
        <v>9</v>
      </c>
    </row>
    <row r="62" spans="1:19" s="1" customFormat="1" ht="15.75" thickBot="1">
      <c r="A62" s="54">
        <v>12</v>
      </c>
      <c r="B62" s="50" t="s">
        <v>20</v>
      </c>
      <c r="C62" s="51"/>
      <c r="D62" s="52"/>
      <c r="E62" s="138" t="s">
        <v>224</v>
      </c>
      <c r="F62" s="52"/>
      <c r="G62" s="53"/>
      <c r="H62" s="54"/>
      <c r="I62" s="54"/>
      <c r="J62" s="54">
        <v>1</v>
      </c>
      <c r="K62" s="54"/>
      <c r="L62" s="54"/>
      <c r="M62" s="54"/>
      <c r="N62" s="54"/>
      <c r="O62" s="54"/>
      <c r="P62" s="54"/>
      <c r="Q62" s="102">
        <v>51</v>
      </c>
      <c r="R62" s="54">
        <f>Q62</f>
        <v>51</v>
      </c>
      <c r="S62" s="54">
        <f>SUM(R62)</f>
        <v>51</v>
      </c>
    </row>
    <row r="63" spans="1:19" s="1" customFormat="1" ht="15.75" thickBot="1">
      <c r="A63" s="54">
        <v>13</v>
      </c>
      <c r="B63" s="50" t="s">
        <v>225</v>
      </c>
      <c r="C63" s="51"/>
      <c r="D63" s="52"/>
      <c r="E63" s="51" t="s">
        <v>160</v>
      </c>
      <c r="F63" s="52"/>
      <c r="G63" s="53"/>
      <c r="H63" s="54"/>
      <c r="I63" s="54"/>
      <c r="J63" s="54">
        <v>1</v>
      </c>
      <c r="K63" s="54"/>
      <c r="L63" s="54"/>
      <c r="M63" s="54"/>
      <c r="N63" s="54"/>
      <c r="O63" s="54"/>
      <c r="P63" s="54"/>
      <c r="Q63" s="102">
        <v>9</v>
      </c>
      <c r="R63" s="54">
        <f>Q63</f>
        <v>9</v>
      </c>
      <c r="S63" s="54">
        <f>SUM(R63)</f>
        <v>9</v>
      </c>
    </row>
    <row r="64" spans="1:19" s="1" customFormat="1">
      <c r="A64" s="10"/>
      <c r="B64" s="17"/>
      <c r="C64" s="18"/>
      <c r="D64" s="19"/>
      <c r="E64" s="18"/>
      <c r="F64" s="19"/>
      <c r="G64" s="31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9"/>
      <c r="S64" s="10"/>
    </row>
    <row r="65" spans="1:19" s="1" customFormat="1" ht="15.75" thickBot="1">
      <c r="A65" s="38"/>
      <c r="B65" s="33"/>
      <c r="C65" s="34"/>
      <c r="D65" s="36"/>
      <c r="E65" s="34"/>
      <c r="F65" s="36"/>
      <c r="G65" s="37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</row>
    <row r="66" spans="1:19" s="1" customFormat="1">
      <c r="A66" s="10"/>
      <c r="B66" s="17"/>
      <c r="C66" s="18"/>
      <c r="D66" s="19"/>
      <c r="E66" s="18"/>
      <c r="F66" s="19"/>
      <c r="G66" s="31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9"/>
      <c r="S66" s="10"/>
    </row>
    <row r="67" spans="1:19" s="1" customFormat="1">
      <c r="A67" s="11"/>
      <c r="B67" s="4"/>
      <c r="C67" s="5"/>
      <c r="D67" s="6"/>
      <c r="E67" s="5"/>
      <c r="F67" s="6"/>
      <c r="G67" s="13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56"/>
      <c r="S67" s="11"/>
    </row>
    <row r="68" spans="1:19" s="1" customFormat="1">
      <c r="A68" s="11"/>
      <c r="B68" s="4"/>
      <c r="C68" s="5"/>
      <c r="D68" s="6"/>
      <c r="E68" s="5"/>
      <c r="F68" s="6"/>
      <c r="G68" s="13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56"/>
      <c r="S68" s="11"/>
    </row>
    <row r="69" spans="1:19" ht="15.75" thickBot="1">
      <c r="A69" s="38"/>
      <c r="B69" s="33"/>
      <c r="C69" s="34"/>
      <c r="D69" s="36"/>
      <c r="E69" s="34"/>
      <c r="F69" s="36"/>
      <c r="G69" s="37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</row>
    <row r="70" spans="1:19">
      <c r="A70" s="10"/>
      <c r="B70" s="17"/>
      <c r="C70" s="18"/>
      <c r="D70" s="19"/>
      <c r="E70" s="18"/>
      <c r="F70" s="19"/>
      <c r="G70" s="31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9"/>
      <c r="S70" s="10"/>
    </row>
    <row r="71" spans="1:19" ht="15.75" thickBot="1">
      <c r="A71" s="38"/>
      <c r="B71" s="33"/>
      <c r="C71" s="34"/>
      <c r="D71" s="36"/>
      <c r="E71" s="34"/>
      <c r="F71" s="36"/>
      <c r="G71" s="37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</row>
    <row r="72" spans="1:19">
      <c r="A72" s="10"/>
      <c r="B72" s="17"/>
      <c r="C72" s="18"/>
      <c r="D72" s="19"/>
      <c r="E72" s="18"/>
      <c r="F72" s="19"/>
      <c r="G72" s="31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9"/>
      <c r="S72" s="10"/>
    </row>
    <row r="73" spans="1:19">
      <c r="A73" s="11"/>
      <c r="B73" s="4"/>
      <c r="C73" s="5"/>
      <c r="D73" s="6"/>
      <c r="E73" s="5"/>
      <c r="F73" s="6"/>
      <c r="G73" s="13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56"/>
      <c r="S73" s="11"/>
    </row>
    <row r="74" spans="1:19">
      <c r="A74" s="11"/>
      <c r="B74" s="4"/>
      <c r="C74" s="5"/>
      <c r="D74" s="6"/>
      <c r="E74" s="5"/>
      <c r="F74" s="6"/>
      <c r="G74" s="13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56"/>
      <c r="S74" s="11"/>
    </row>
    <row r="75" spans="1:19">
      <c r="A75" s="11"/>
      <c r="B75" s="4"/>
      <c r="C75" s="5"/>
      <c r="D75" s="6"/>
      <c r="E75" s="5"/>
      <c r="F75" s="6"/>
      <c r="G75" s="13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56"/>
      <c r="S75" s="11"/>
    </row>
    <row r="76" spans="1:19">
      <c r="A76" s="11"/>
      <c r="B76" s="4"/>
      <c r="C76" s="5"/>
      <c r="D76" s="6"/>
      <c r="E76" s="5"/>
      <c r="F76" s="6"/>
      <c r="G76" s="13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77" spans="1:19">
      <c r="A77" s="1"/>
    </row>
    <row r="78" spans="1:19">
      <c r="A78" s="3">
        <v>2</v>
      </c>
      <c r="B78" s="1" t="s">
        <v>201</v>
      </c>
      <c r="I78" s="11">
        <f>SUM(I46:I76)</f>
        <v>0</v>
      </c>
      <c r="J78" s="11">
        <f>SUM(J76+J75+J74+J73+J72+J71+J70+J69+J68+J67+J66+J65+J64+J63+J62+J61+J60+J58+J59+J57+J55+J54+J52+J51+J50+J49+J48+J47+J46)</f>
        <v>6</v>
      </c>
      <c r="K78" s="11">
        <f t="shared" ref="K78:R78" si="4">SUM(K46:K76)</f>
        <v>0</v>
      </c>
      <c r="L78" s="11">
        <f t="shared" si="4"/>
        <v>0</v>
      </c>
      <c r="M78" s="11">
        <f t="shared" si="4"/>
        <v>15</v>
      </c>
      <c r="N78" s="11">
        <f t="shared" si="4"/>
        <v>0</v>
      </c>
      <c r="O78" s="11">
        <f t="shared" si="4"/>
        <v>0</v>
      </c>
      <c r="P78" s="11">
        <f t="shared" si="4"/>
        <v>0</v>
      </c>
      <c r="Q78" s="11">
        <f t="shared" si="4"/>
        <v>189</v>
      </c>
      <c r="R78" s="11">
        <f t="shared" si="4"/>
        <v>204</v>
      </c>
      <c r="S78" s="11">
        <f>SUM(S61+S59+S55+S50+S46+S62+S63)</f>
        <v>204</v>
      </c>
    </row>
    <row r="79" spans="1:19">
      <c r="A79" s="1"/>
      <c r="B79" s="28" t="s">
        <v>113</v>
      </c>
      <c r="D79" s="1" t="s">
        <v>114</v>
      </c>
      <c r="I79" s="1" t="s">
        <v>202</v>
      </c>
      <c r="S79" s="3"/>
    </row>
    <row r="80" spans="1:19" ht="15.75">
      <c r="B80" s="2" t="s">
        <v>42</v>
      </c>
    </row>
    <row r="81" spans="1:19">
      <c r="K81" s="4"/>
      <c r="L81" s="5"/>
      <c r="M81" s="5" t="s">
        <v>9</v>
      </c>
      <c r="N81" s="5"/>
      <c r="O81" s="5"/>
      <c r="P81" s="5"/>
      <c r="Q81" s="6"/>
    </row>
    <row r="82" spans="1:19" ht="15.75">
      <c r="A82" s="23" t="s">
        <v>16</v>
      </c>
      <c r="B82" s="24" t="s">
        <v>21</v>
      </c>
      <c r="C82" s="22"/>
      <c r="D82" s="25"/>
      <c r="E82" s="15" t="s">
        <v>22</v>
      </c>
      <c r="F82" s="15"/>
      <c r="G82" s="14" t="s">
        <v>92</v>
      </c>
      <c r="H82" s="16"/>
      <c r="I82" s="101" t="s">
        <v>216</v>
      </c>
      <c r="J82" s="4"/>
      <c r="K82" s="64" t="s">
        <v>171</v>
      </c>
      <c r="L82" s="19"/>
      <c r="M82" s="64" t="s">
        <v>10</v>
      </c>
      <c r="N82" s="18"/>
      <c r="O82" s="18"/>
      <c r="P82" s="170" t="s">
        <v>14</v>
      </c>
      <c r="Q82" s="171"/>
      <c r="R82" s="6" t="s">
        <v>167</v>
      </c>
      <c r="S82" s="6"/>
    </row>
    <row r="83" spans="1:19" ht="15.75">
      <c r="A83" s="17"/>
      <c r="B83" s="17"/>
      <c r="C83" s="18"/>
      <c r="D83" s="19"/>
      <c r="E83" s="18" t="s">
        <v>23</v>
      </c>
      <c r="F83" s="18"/>
      <c r="G83" s="17" t="s">
        <v>13</v>
      </c>
      <c r="H83" s="19"/>
      <c r="I83" s="99" t="s">
        <v>214</v>
      </c>
      <c r="J83" s="100" t="s">
        <v>215</v>
      </c>
      <c r="K83" s="56">
        <v>125</v>
      </c>
      <c r="L83" s="56">
        <v>250</v>
      </c>
      <c r="M83" s="56">
        <v>70</v>
      </c>
      <c r="N83" s="56">
        <v>100</v>
      </c>
      <c r="O83" s="56">
        <v>150</v>
      </c>
      <c r="P83" s="9">
        <v>2022</v>
      </c>
      <c r="Q83" s="152" t="s">
        <v>228</v>
      </c>
      <c r="R83" s="65" t="s">
        <v>165</v>
      </c>
      <c r="S83" s="65" t="s">
        <v>166</v>
      </c>
    </row>
    <row r="84" spans="1:19">
      <c r="A84" s="8">
        <v>14</v>
      </c>
      <c r="B84" s="4" t="s">
        <v>53</v>
      </c>
      <c r="C84" s="5"/>
      <c r="D84" s="29" t="s">
        <v>57</v>
      </c>
      <c r="E84" s="4" t="s">
        <v>58</v>
      </c>
      <c r="F84" s="6"/>
      <c r="G84" s="13" t="s">
        <v>15</v>
      </c>
      <c r="H84" s="30" t="s">
        <v>54</v>
      </c>
      <c r="I84" s="11">
        <v>1</v>
      </c>
      <c r="J84" s="11"/>
      <c r="K84" s="11"/>
      <c r="L84" s="11"/>
      <c r="M84" s="11"/>
      <c r="N84" s="11"/>
      <c r="O84" s="11"/>
      <c r="P84" s="150"/>
      <c r="Q84" s="11">
        <v>7</v>
      </c>
      <c r="R84" s="11">
        <f>SUM(K84+L84+M84+N84+O84+P84+Q84)</f>
        <v>7</v>
      </c>
      <c r="S84" s="11"/>
    </row>
    <row r="85" spans="1:19">
      <c r="A85" s="8">
        <v>15</v>
      </c>
      <c r="B85" s="4" t="s">
        <v>53</v>
      </c>
      <c r="C85" s="5"/>
      <c r="D85" s="29" t="s">
        <v>48</v>
      </c>
      <c r="E85" s="4" t="s">
        <v>55</v>
      </c>
      <c r="F85" s="6"/>
      <c r="G85" s="13" t="s">
        <v>15</v>
      </c>
      <c r="H85" s="8" t="s">
        <v>56</v>
      </c>
      <c r="I85" s="11">
        <v>1</v>
      </c>
      <c r="J85" s="11"/>
      <c r="K85" s="11"/>
      <c r="L85" s="11"/>
      <c r="M85" s="11"/>
      <c r="N85" s="11"/>
      <c r="O85" s="11"/>
      <c r="P85" s="150"/>
      <c r="Q85" s="11">
        <v>16</v>
      </c>
      <c r="R85" s="11">
        <f>SUM(K85+L85+M85+N85+O85+P85+Q85)</f>
        <v>16</v>
      </c>
      <c r="S85" s="11">
        <f>SUM(R84+R85+R86)</f>
        <v>31</v>
      </c>
    </row>
    <row r="86" spans="1:19" ht="15.75" thickBot="1">
      <c r="A86" s="32">
        <v>16</v>
      </c>
      <c r="B86" s="33" t="s">
        <v>53</v>
      </c>
      <c r="C86" s="34"/>
      <c r="D86" s="35" t="s">
        <v>47</v>
      </c>
      <c r="E86" s="33" t="s">
        <v>59</v>
      </c>
      <c r="F86" s="36"/>
      <c r="G86" s="37" t="s">
        <v>15</v>
      </c>
      <c r="H86" s="32" t="s">
        <v>60</v>
      </c>
      <c r="I86" s="38">
        <v>1</v>
      </c>
      <c r="J86" s="38"/>
      <c r="K86" s="38"/>
      <c r="L86" s="38"/>
      <c r="M86" s="38"/>
      <c r="N86" s="38"/>
      <c r="O86" s="38"/>
      <c r="P86" s="153"/>
      <c r="Q86" s="38">
        <v>8</v>
      </c>
      <c r="R86" s="11">
        <f>SUM(K86+L86+M86+N86+O86+P86+Q86)</f>
        <v>8</v>
      </c>
      <c r="S86" s="38"/>
    </row>
    <row r="87" spans="1:19">
      <c r="A87" s="39">
        <v>17</v>
      </c>
      <c r="B87" s="40" t="s">
        <v>46</v>
      </c>
      <c r="C87" s="41"/>
      <c r="D87" s="42" t="s">
        <v>47</v>
      </c>
      <c r="E87" s="40" t="s">
        <v>52</v>
      </c>
      <c r="F87" s="43"/>
      <c r="G87" s="44" t="s">
        <v>15</v>
      </c>
      <c r="H87" s="45" t="s">
        <v>50</v>
      </c>
      <c r="I87" s="46">
        <v>1</v>
      </c>
      <c r="J87" s="46"/>
      <c r="K87" s="46"/>
      <c r="L87" s="46"/>
      <c r="M87" s="46"/>
      <c r="N87" s="46"/>
      <c r="O87" s="46"/>
      <c r="P87" s="155"/>
      <c r="Q87" s="46">
        <v>11</v>
      </c>
      <c r="R87" s="48">
        <f>SUM(K87+L87+M87+N87+O87+P87+Q87)</f>
        <v>11</v>
      </c>
      <c r="S87" s="46"/>
    </row>
    <row r="88" spans="1:19" ht="15.75" thickBot="1">
      <c r="A88" s="32">
        <v>18</v>
      </c>
      <c r="B88" s="33" t="s">
        <v>46</v>
      </c>
      <c r="C88" s="34"/>
      <c r="D88" s="35" t="s">
        <v>48</v>
      </c>
      <c r="E88" s="33" t="s">
        <v>49</v>
      </c>
      <c r="F88" s="36"/>
      <c r="G88" s="37" t="s">
        <v>15</v>
      </c>
      <c r="H88" s="32" t="s">
        <v>51</v>
      </c>
      <c r="I88" s="38">
        <v>1</v>
      </c>
      <c r="J88" s="38">
        <v>1</v>
      </c>
      <c r="K88" s="38"/>
      <c r="L88" s="38"/>
      <c r="M88" s="38"/>
      <c r="N88" s="38"/>
      <c r="O88" s="38"/>
      <c r="P88" s="153"/>
      <c r="Q88" s="38">
        <v>15</v>
      </c>
      <c r="R88" s="38">
        <f t="shared" ref="R88:R108" si="5">SUM(K88+L88+M88+N88+O88+P88+Q88)</f>
        <v>15</v>
      </c>
      <c r="S88" s="38">
        <f>SUM(R87+R88)</f>
        <v>26</v>
      </c>
    </row>
    <row r="89" spans="1:19">
      <c r="A89" s="39">
        <v>19</v>
      </c>
      <c r="B89" s="40" t="s">
        <v>61</v>
      </c>
      <c r="C89" s="41"/>
      <c r="D89" s="42" t="s">
        <v>48</v>
      </c>
      <c r="E89" s="40"/>
      <c r="F89" s="43"/>
      <c r="G89" s="44" t="s">
        <v>15</v>
      </c>
      <c r="H89" s="45">
        <v>1821</v>
      </c>
      <c r="I89" s="46">
        <v>1</v>
      </c>
      <c r="J89" s="46"/>
      <c r="K89" s="46"/>
      <c r="L89" s="46"/>
      <c r="M89" s="46"/>
      <c r="N89" s="46"/>
      <c r="O89" s="46"/>
      <c r="P89" s="155"/>
      <c r="Q89" s="46">
        <v>7</v>
      </c>
      <c r="R89" s="46"/>
      <c r="S89" s="46"/>
    </row>
    <row r="90" spans="1:19" ht="15.75" thickBot="1">
      <c r="A90" s="26">
        <v>20</v>
      </c>
      <c r="B90" s="27" t="s">
        <v>61</v>
      </c>
      <c r="C90" s="28"/>
      <c r="D90" s="108" t="s">
        <v>47</v>
      </c>
      <c r="E90" s="27"/>
      <c r="F90" s="12"/>
      <c r="G90" s="47" t="s">
        <v>15</v>
      </c>
      <c r="H90" s="109">
        <v>1648</v>
      </c>
      <c r="I90" s="9">
        <v>1</v>
      </c>
      <c r="J90" s="9"/>
      <c r="K90" s="9"/>
      <c r="L90" s="9"/>
      <c r="M90" s="9"/>
      <c r="N90" s="9"/>
      <c r="O90" s="9"/>
      <c r="P90" s="156"/>
      <c r="Q90" s="9">
        <v>8</v>
      </c>
      <c r="R90" s="10">
        <v>15</v>
      </c>
      <c r="S90" s="9">
        <f>SUM(R90)</f>
        <v>15</v>
      </c>
    </row>
    <row r="91" spans="1:19">
      <c r="A91" s="39">
        <v>21</v>
      </c>
      <c r="B91" s="40" t="s">
        <v>62</v>
      </c>
      <c r="C91" s="41"/>
      <c r="D91" s="42" t="s">
        <v>47</v>
      </c>
      <c r="E91" s="40"/>
      <c r="F91" s="43"/>
      <c r="G91" s="44" t="s">
        <v>15</v>
      </c>
      <c r="H91" s="39" t="s">
        <v>63</v>
      </c>
      <c r="I91" s="46">
        <v>1</v>
      </c>
      <c r="J91" s="46"/>
      <c r="K91" s="46"/>
      <c r="L91" s="46"/>
      <c r="M91" s="46"/>
      <c r="N91" s="46"/>
      <c r="O91" s="46"/>
      <c r="P91" s="155"/>
      <c r="Q91" s="46">
        <v>10</v>
      </c>
      <c r="R91" s="48">
        <f t="shared" si="5"/>
        <v>10</v>
      </c>
      <c r="S91" s="48"/>
    </row>
    <row r="92" spans="1:19">
      <c r="A92" s="8">
        <v>22</v>
      </c>
      <c r="B92" s="4" t="s">
        <v>62</v>
      </c>
      <c r="C92" s="5"/>
      <c r="D92" s="29" t="s">
        <v>57</v>
      </c>
      <c r="E92" s="4"/>
      <c r="F92" s="6"/>
      <c r="G92" s="13" t="s">
        <v>15</v>
      </c>
      <c r="H92" s="8" t="s">
        <v>64</v>
      </c>
      <c r="I92" s="11"/>
      <c r="J92" s="11">
        <v>1</v>
      </c>
      <c r="K92" s="11"/>
      <c r="L92" s="11"/>
      <c r="M92" s="11"/>
      <c r="N92" s="11"/>
      <c r="O92" s="11"/>
      <c r="P92" s="150"/>
      <c r="Q92" s="11">
        <v>8</v>
      </c>
      <c r="R92" s="11">
        <f t="shared" si="5"/>
        <v>8</v>
      </c>
      <c r="S92" s="11"/>
    </row>
    <row r="93" spans="1:19">
      <c r="A93" s="8">
        <v>23</v>
      </c>
      <c r="B93" s="4" t="s">
        <v>62</v>
      </c>
      <c r="C93" s="5"/>
      <c r="D93" s="29" t="s">
        <v>65</v>
      </c>
      <c r="E93" s="4"/>
      <c r="F93" s="6"/>
      <c r="G93" s="13" t="s">
        <v>15</v>
      </c>
      <c r="H93" s="8" t="s">
        <v>66</v>
      </c>
      <c r="I93" s="11"/>
      <c r="J93" s="11">
        <v>1</v>
      </c>
      <c r="K93" s="11"/>
      <c r="L93" s="11"/>
      <c r="M93" s="11"/>
      <c r="N93" s="11"/>
      <c r="O93" s="11"/>
      <c r="P93" s="150"/>
      <c r="Q93" s="11">
        <v>18</v>
      </c>
      <c r="R93" s="11">
        <f t="shared" si="5"/>
        <v>18</v>
      </c>
      <c r="S93" s="11">
        <f>SUM(R91+R92+R93+R94+R95)</f>
        <v>46</v>
      </c>
    </row>
    <row r="94" spans="1:19">
      <c r="A94" s="8">
        <v>24</v>
      </c>
      <c r="B94" s="4" t="s">
        <v>62</v>
      </c>
      <c r="C94" s="5"/>
      <c r="D94" s="29" t="s">
        <v>48</v>
      </c>
      <c r="E94" s="4"/>
      <c r="F94" s="6"/>
      <c r="G94" s="13" t="s">
        <v>15</v>
      </c>
      <c r="H94" s="8" t="s">
        <v>67</v>
      </c>
      <c r="I94" s="11">
        <v>1</v>
      </c>
      <c r="J94" s="11"/>
      <c r="K94" s="11"/>
      <c r="L94" s="11"/>
      <c r="M94" s="11"/>
      <c r="N94" s="11"/>
      <c r="O94" s="11"/>
      <c r="P94" s="150"/>
      <c r="Q94" s="11">
        <v>5</v>
      </c>
      <c r="R94" s="11">
        <f t="shared" si="5"/>
        <v>5</v>
      </c>
      <c r="S94" s="11"/>
    </row>
    <row r="95" spans="1:19" ht="15.75" thickBot="1">
      <c r="A95" s="32">
        <v>25</v>
      </c>
      <c r="B95" s="33" t="s">
        <v>62</v>
      </c>
      <c r="C95" s="34"/>
      <c r="D95" s="35" t="s">
        <v>68</v>
      </c>
      <c r="E95" s="33" t="s">
        <v>69</v>
      </c>
      <c r="F95" s="36"/>
      <c r="G95" s="37" t="s">
        <v>15</v>
      </c>
      <c r="H95" s="32" t="s">
        <v>70</v>
      </c>
      <c r="I95" s="38"/>
      <c r="J95" s="38">
        <v>1</v>
      </c>
      <c r="K95" s="38"/>
      <c r="L95" s="38"/>
      <c r="M95" s="38">
        <v>5</v>
      </c>
      <c r="N95" s="38"/>
      <c r="O95" s="38"/>
      <c r="P95" s="153"/>
      <c r="Q95" s="38"/>
      <c r="R95" s="10">
        <f t="shared" si="5"/>
        <v>5</v>
      </c>
      <c r="S95" s="38"/>
    </row>
    <row r="96" spans="1:19" ht="15.75" thickBot="1">
      <c r="A96" s="49">
        <v>26</v>
      </c>
      <c r="B96" s="50" t="s">
        <v>71</v>
      </c>
      <c r="C96" s="51"/>
      <c r="D96" s="52"/>
      <c r="E96" s="50"/>
      <c r="F96" s="52"/>
      <c r="G96" s="53" t="s">
        <v>15</v>
      </c>
      <c r="H96" s="49" t="s">
        <v>72</v>
      </c>
      <c r="I96" s="54">
        <v>1</v>
      </c>
      <c r="J96" s="54"/>
      <c r="K96" s="54"/>
      <c r="L96" s="54"/>
      <c r="M96" s="54"/>
      <c r="N96" s="54"/>
      <c r="O96" s="54"/>
      <c r="P96" s="163"/>
      <c r="Q96" s="54">
        <v>8</v>
      </c>
      <c r="R96" s="46">
        <f t="shared" si="5"/>
        <v>8</v>
      </c>
      <c r="S96" s="54">
        <f>SUM(R96)</f>
        <v>8</v>
      </c>
    </row>
    <row r="97" spans="1:19">
      <c r="A97" s="21">
        <v>27</v>
      </c>
      <c r="B97" s="4" t="s">
        <v>44</v>
      </c>
      <c r="C97" s="18"/>
      <c r="D97" s="7" t="s">
        <v>47</v>
      </c>
      <c r="E97" s="17" t="s">
        <v>218</v>
      </c>
      <c r="F97" s="19"/>
      <c r="G97" s="13" t="s">
        <v>15</v>
      </c>
      <c r="H97" s="21" t="s">
        <v>77</v>
      </c>
      <c r="I97" s="10"/>
      <c r="J97" s="10">
        <v>1</v>
      </c>
      <c r="K97" s="10"/>
      <c r="L97" s="10"/>
      <c r="M97" s="10"/>
      <c r="N97" s="10"/>
      <c r="O97" s="10"/>
      <c r="P97" s="151"/>
      <c r="Q97" s="118">
        <v>16</v>
      </c>
      <c r="R97" s="48">
        <f t="shared" si="5"/>
        <v>16</v>
      </c>
      <c r="S97" s="10"/>
    </row>
    <row r="98" spans="1:19">
      <c r="A98" s="8">
        <v>28</v>
      </c>
      <c r="B98" s="4" t="s">
        <v>44</v>
      </c>
      <c r="C98" s="18"/>
      <c r="D98" s="7" t="s">
        <v>48</v>
      </c>
      <c r="E98" s="17" t="s">
        <v>81</v>
      </c>
      <c r="F98" s="19"/>
      <c r="G98" s="13" t="s">
        <v>15</v>
      </c>
      <c r="H98" s="21" t="s">
        <v>80</v>
      </c>
      <c r="I98" s="10">
        <v>1</v>
      </c>
      <c r="J98" s="10"/>
      <c r="K98" s="10"/>
      <c r="L98" s="10"/>
      <c r="M98" s="10">
        <v>3</v>
      </c>
      <c r="N98" s="10"/>
      <c r="O98" s="10"/>
      <c r="P98" s="151"/>
      <c r="Q98" s="103">
        <v>24</v>
      </c>
      <c r="R98" s="11">
        <f t="shared" si="5"/>
        <v>27</v>
      </c>
      <c r="S98" s="11"/>
    </row>
    <row r="99" spans="1:19">
      <c r="A99" s="8">
        <v>29</v>
      </c>
      <c r="B99" s="4" t="s">
        <v>44</v>
      </c>
      <c r="C99" s="18"/>
      <c r="D99" s="7" t="s">
        <v>57</v>
      </c>
      <c r="E99" s="17" t="s">
        <v>74</v>
      </c>
      <c r="F99" s="19"/>
      <c r="G99" s="13" t="s">
        <v>15</v>
      </c>
      <c r="H99" s="21" t="s">
        <v>73</v>
      </c>
      <c r="I99" s="10">
        <v>2</v>
      </c>
      <c r="J99" s="10"/>
      <c r="K99" s="10"/>
      <c r="L99" s="10"/>
      <c r="M99" s="10"/>
      <c r="N99" s="10"/>
      <c r="O99" s="10"/>
      <c r="P99" s="151"/>
      <c r="Q99" s="10">
        <v>11</v>
      </c>
      <c r="R99" s="11">
        <f t="shared" si="5"/>
        <v>11</v>
      </c>
      <c r="S99" s="11">
        <f>SUM(R97+R98+R99+R100+R101+R102)</f>
        <v>81</v>
      </c>
    </row>
    <row r="100" spans="1:19">
      <c r="A100" s="8">
        <v>30</v>
      </c>
      <c r="B100" s="4" t="s">
        <v>44</v>
      </c>
      <c r="C100" s="5"/>
      <c r="D100" s="7" t="s">
        <v>65</v>
      </c>
      <c r="E100" s="17" t="s">
        <v>74</v>
      </c>
      <c r="F100" s="6"/>
      <c r="G100" s="13" t="s">
        <v>15</v>
      </c>
      <c r="H100" s="8" t="s">
        <v>75</v>
      </c>
      <c r="I100" s="11">
        <v>1</v>
      </c>
      <c r="J100" s="11"/>
      <c r="K100" s="11"/>
      <c r="L100" s="11"/>
      <c r="M100" s="11"/>
      <c r="N100" s="11"/>
      <c r="O100" s="11"/>
      <c r="P100" s="150"/>
      <c r="Q100" s="11">
        <v>10</v>
      </c>
      <c r="R100" s="11">
        <f t="shared" si="5"/>
        <v>10</v>
      </c>
      <c r="S100" s="11"/>
    </row>
    <row r="101" spans="1:19">
      <c r="A101" s="8">
        <v>31</v>
      </c>
      <c r="B101" s="4" t="s">
        <v>44</v>
      </c>
      <c r="C101" s="5"/>
      <c r="D101" s="7" t="s">
        <v>68</v>
      </c>
      <c r="E101" s="4" t="s">
        <v>74</v>
      </c>
      <c r="F101" s="6"/>
      <c r="G101" s="13" t="s">
        <v>15</v>
      </c>
      <c r="H101" s="8" t="s">
        <v>76</v>
      </c>
      <c r="I101" s="11">
        <v>1</v>
      </c>
      <c r="J101" s="11"/>
      <c r="K101" s="11"/>
      <c r="L101" s="11"/>
      <c r="M101" s="11"/>
      <c r="N101" s="11"/>
      <c r="O101" s="11"/>
      <c r="P101" s="150"/>
      <c r="Q101" s="11">
        <v>9</v>
      </c>
      <c r="R101" s="11">
        <f t="shared" si="5"/>
        <v>9</v>
      </c>
      <c r="S101" s="11"/>
    </row>
    <row r="102" spans="1:19" ht="15.75" thickBot="1">
      <c r="A102" s="32">
        <v>32</v>
      </c>
      <c r="B102" s="33" t="s">
        <v>44</v>
      </c>
      <c r="C102" s="34"/>
      <c r="D102" s="35" t="s">
        <v>78</v>
      </c>
      <c r="E102" s="33" t="s">
        <v>74</v>
      </c>
      <c r="F102" s="36"/>
      <c r="G102" s="37" t="s">
        <v>15</v>
      </c>
      <c r="H102" s="32" t="s">
        <v>79</v>
      </c>
      <c r="I102" s="38">
        <v>1</v>
      </c>
      <c r="J102" s="38"/>
      <c r="K102" s="38"/>
      <c r="L102" s="38"/>
      <c r="M102" s="38"/>
      <c r="N102" s="38"/>
      <c r="O102" s="38"/>
      <c r="P102" s="153"/>
      <c r="Q102" s="38">
        <v>8</v>
      </c>
      <c r="R102" s="10">
        <f t="shared" si="5"/>
        <v>8</v>
      </c>
      <c r="S102" s="38"/>
    </row>
    <row r="103" spans="1:19">
      <c r="A103" s="21">
        <v>33</v>
      </c>
      <c r="B103" s="17" t="s">
        <v>82</v>
      </c>
      <c r="C103" s="18"/>
      <c r="D103" s="7" t="s">
        <v>48</v>
      </c>
      <c r="E103" s="17"/>
      <c r="F103" s="19"/>
      <c r="G103" s="31" t="s">
        <v>15</v>
      </c>
      <c r="H103" s="21" t="s">
        <v>83</v>
      </c>
      <c r="I103" s="10"/>
      <c r="J103" s="10">
        <v>1</v>
      </c>
      <c r="K103" s="10"/>
      <c r="L103" s="10"/>
      <c r="M103" s="10"/>
      <c r="N103" s="10"/>
      <c r="O103" s="10"/>
      <c r="P103" s="151"/>
      <c r="Q103" s="151">
        <v>12</v>
      </c>
      <c r="R103" s="48">
        <f t="shared" si="5"/>
        <v>12</v>
      </c>
      <c r="S103" s="10"/>
    </row>
    <row r="104" spans="1:19">
      <c r="A104" s="8">
        <v>34</v>
      </c>
      <c r="B104" s="4" t="s">
        <v>82</v>
      </c>
      <c r="C104" s="5"/>
      <c r="D104" s="29" t="s">
        <v>47</v>
      </c>
      <c r="E104" s="4"/>
      <c r="F104" s="6"/>
      <c r="G104" s="13" t="s">
        <v>15</v>
      </c>
      <c r="H104" s="8" t="s">
        <v>84</v>
      </c>
      <c r="I104" s="11"/>
      <c r="J104" s="11">
        <v>1</v>
      </c>
      <c r="K104" s="11"/>
      <c r="L104" s="11"/>
      <c r="M104" s="11"/>
      <c r="N104" s="11"/>
      <c r="O104" s="11"/>
      <c r="P104" s="150"/>
      <c r="Q104" s="150">
        <v>17</v>
      </c>
      <c r="R104" s="11">
        <f t="shared" si="5"/>
        <v>17</v>
      </c>
      <c r="S104" s="11">
        <f>SUM(R103+R104+R105)</f>
        <v>38</v>
      </c>
    </row>
    <row r="105" spans="1:19" ht="15.75" thickBot="1">
      <c r="A105" s="32">
        <v>35</v>
      </c>
      <c r="B105" s="33" t="s">
        <v>82</v>
      </c>
      <c r="C105" s="34"/>
      <c r="D105" s="36"/>
      <c r="E105" s="33" t="s">
        <v>85</v>
      </c>
      <c r="F105" s="36"/>
      <c r="G105" s="37" t="s">
        <v>15</v>
      </c>
      <c r="H105" s="32" t="s">
        <v>86</v>
      </c>
      <c r="I105" s="38">
        <v>1</v>
      </c>
      <c r="J105" s="38"/>
      <c r="K105" s="38"/>
      <c r="L105" s="38"/>
      <c r="M105" s="38"/>
      <c r="N105" s="38"/>
      <c r="O105" s="127"/>
      <c r="P105" s="153"/>
      <c r="Q105" s="153">
        <v>9</v>
      </c>
      <c r="R105" s="10">
        <f t="shared" si="5"/>
        <v>9</v>
      </c>
      <c r="S105" s="38"/>
    </row>
    <row r="106" spans="1:19" ht="15.75" thickBot="1">
      <c r="A106" s="26">
        <v>36</v>
      </c>
      <c r="B106" s="27" t="s">
        <v>87</v>
      </c>
      <c r="C106" s="28"/>
      <c r="D106" s="12"/>
      <c r="E106" s="27"/>
      <c r="F106" s="12"/>
      <c r="G106" s="47" t="s">
        <v>15</v>
      </c>
      <c r="H106" s="26" t="s">
        <v>88</v>
      </c>
      <c r="I106" s="9"/>
      <c r="J106" s="9">
        <v>1</v>
      </c>
      <c r="K106" s="9"/>
      <c r="L106" s="9"/>
      <c r="M106" s="9"/>
      <c r="N106" s="9"/>
      <c r="O106" s="9">
        <v>5</v>
      </c>
      <c r="P106" s="156"/>
      <c r="Q106" s="9"/>
      <c r="R106" s="46">
        <f t="shared" si="5"/>
        <v>5</v>
      </c>
      <c r="S106" s="9">
        <f>SUM(R106)</f>
        <v>5</v>
      </c>
    </row>
    <row r="107" spans="1:19">
      <c r="A107" s="39">
        <v>37</v>
      </c>
      <c r="B107" s="40" t="s">
        <v>89</v>
      </c>
      <c r="C107" s="41"/>
      <c r="D107" s="42" t="s">
        <v>48</v>
      </c>
      <c r="E107" s="40"/>
      <c r="F107" s="43"/>
      <c r="G107" s="44" t="s">
        <v>15</v>
      </c>
      <c r="H107" s="39" t="s">
        <v>90</v>
      </c>
      <c r="I107" s="46">
        <v>1</v>
      </c>
      <c r="J107" s="46"/>
      <c r="K107" s="46"/>
      <c r="L107" s="46"/>
      <c r="M107" s="46"/>
      <c r="N107" s="46"/>
      <c r="O107" s="46"/>
      <c r="P107" s="155"/>
      <c r="Q107" s="46">
        <v>12</v>
      </c>
      <c r="R107" s="46">
        <f t="shared" si="5"/>
        <v>12</v>
      </c>
      <c r="S107" s="46"/>
    </row>
    <row r="108" spans="1:19" ht="15.75" thickBot="1">
      <c r="A108" s="32">
        <v>38</v>
      </c>
      <c r="B108" s="33" t="s">
        <v>89</v>
      </c>
      <c r="C108" s="34"/>
      <c r="D108" s="35" t="s">
        <v>47</v>
      </c>
      <c r="E108" s="33"/>
      <c r="F108" s="36"/>
      <c r="G108" s="37" t="s">
        <v>15</v>
      </c>
      <c r="H108" s="32" t="s">
        <v>91</v>
      </c>
      <c r="I108" s="38"/>
      <c r="J108" s="38">
        <v>2</v>
      </c>
      <c r="K108" s="38"/>
      <c r="L108" s="38"/>
      <c r="M108" s="38"/>
      <c r="N108" s="38"/>
      <c r="O108" s="38"/>
      <c r="P108" s="153"/>
      <c r="Q108" s="38">
        <v>15</v>
      </c>
      <c r="R108" s="10">
        <f t="shared" si="5"/>
        <v>15</v>
      </c>
      <c r="S108" s="38">
        <f>SUM(R107+R108)</f>
        <v>27</v>
      </c>
    </row>
    <row r="109" spans="1:19">
      <c r="A109" s="8"/>
      <c r="B109" s="4"/>
      <c r="C109" s="5"/>
      <c r="D109" s="29"/>
      <c r="E109" s="4"/>
      <c r="F109" s="6"/>
      <c r="G109" s="13"/>
      <c r="H109" s="8"/>
      <c r="I109" s="11"/>
      <c r="J109" s="11"/>
      <c r="K109" s="11"/>
      <c r="L109" s="11"/>
      <c r="M109" s="11"/>
      <c r="N109" s="11"/>
      <c r="O109" s="11"/>
      <c r="P109" s="11"/>
      <c r="Q109" s="11"/>
      <c r="R109" s="48"/>
      <c r="S109" s="11"/>
    </row>
    <row r="110" spans="1:19">
      <c r="A110" s="8"/>
      <c r="B110" s="4"/>
      <c r="C110" s="5"/>
      <c r="D110" s="29"/>
      <c r="E110" s="4"/>
      <c r="F110" s="6"/>
      <c r="G110" s="13"/>
      <c r="H110" s="8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</row>
    <row r="111" spans="1:19">
      <c r="A111" s="8"/>
      <c r="B111" s="4"/>
      <c r="C111" s="5"/>
      <c r="D111" s="29"/>
      <c r="E111" s="4"/>
      <c r="F111" s="6"/>
      <c r="G111" s="13"/>
      <c r="H111" s="8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</row>
    <row r="112" spans="1:19">
      <c r="A112" s="8"/>
      <c r="B112" s="4"/>
      <c r="C112" s="5"/>
      <c r="D112" s="29"/>
      <c r="E112" s="4"/>
      <c r="F112" s="6"/>
      <c r="G112" s="13"/>
      <c r="H112" s="8"/>
      <c r="I112" s="11"/>
      <c r="J112" s="11"/>
      <c r="K112" s="11"/>
      <c r="L112" s="11"/>
      <c r="M112" s="11"/>
      <c r="N112" s="11"/>
      <c r="O112" s="11"/>
      <c r="P112" s="11"/>
      <c r="Q112" s="11"/>
      <c r="R112" s="10"/>
      <c r="S112" s="11"/>
    </row>
    <row r="114" spans="1:19">
      <c r="I114" s="11">
        <f>SUM(I84:I112)</f>
        <v>18</v>
      </c>
      <c r="J114" s="11">
        <f>SUM(J84:J112)</f>
        <v>10</v>
      </c>
      <c r="K114" s="11">
        <f>SUM(K84:K112)</f>
        <v>0</v>
      </c>
      <c r="L114" s="11">
        <f t="shared" ref="L114:Q114" si="6">SUM(L84:L112)</f>
        <v>0</v>
      </c>
      <c r="M114" s="11">
        <f t="shared" si="6"/>
        <v>8</v>
      </c>
      <c r="N114" s="11">
        <f t="shared" si="6"/>
        <v>0</v>
      </c>
      <c r="O114" s="11">
        <f t="shared" si="6"/>
        <v>5</v>
      </c>
      <c r="P114" s="11">
        <f t="shared" si="6"/>
        <v>0</v>
      </c>
      <c r="Q114" s="11">
        <f t="shared" si="6"/>
        <v>264</v>
      </c>
      <c r="R114" s="11">
        <f>SUM(R84:R112)</f>
        <v>277</v>
      </c>
      <c r="S114" s="11">
        <f>SUM(S113+S112+S111+S110+S109+S108+S107+S106+S105+S104+S103+S102+S101+S100+S99+S98+S97+S96+S95+S94+S93+S92+S91+S90+S88+S87+S86+S85+S84)</f>
        <v>277</v>
      </c>
    </row>
    <row r="116" spans="1:19">
      <c r="A116" s="3">
        <v>3</v>
      </c>
      <c r="B116" s="1" t="s">
        <v>201</v>
      </c>
    </row>
    <row r="117" spans="1:19">
      <c r="B117" s="28" t="s">
        <v>113</v>
      </c>
      <c r="D117" s="1" t="s">
        <v>114</v>
      </c>
      <c r="I117" s="1" t="s">
        <v>202</v>
      </c>
      <c r="S117" s="3"/>
    </row>
    <row r="118" spans="1:19" ht="15.75">
      <c r="B118" s="2" t="s">
        <v>42</v>
      </c>
    </row>
    <row r="119" spans="1:19">
      <c r="K119" s="4"/>
      <c r="L119" s="5"/>
      <c r="M119" s="5" t="s">
        <v>9</v>
      </c>
      <c r="N119" s="5"/>
      <c r="O119" s="5"/>
      <c r="P119" s="5"/>
      <c r="Q119" s="6"/>
    </row>
    <row r="120" spans="1:19" ht="15.75">
      <c r="A120" s="23" t="s">
        <v>16</v>
      </c>
      <c r="B120" s="24" t="s">
        <v>21</v>
      </c>
      <c r="C120" s="22"/>
      <c r="D120" s="25"/>
      <c r="E120" s="15" t="s">
        <v>22</v>
      </c>
      <c r="F120" s="15"/>
      <c r="G120" s="14" t="s">
        <v>92</v>
      </c>
      <c r="H120" s="16"/>
      <c r="I120" s="101" t="s">
        <v>216</v>
      </c>
      <c r="J120" s="4"/>
      <c r="K120" s="64" t="s">
        <v>171</v>
      </c>
      <c r="L120" s="19"/>
      <c r="M120" s="64" t="s">
        <v>10</v>
      </c>
      <c r="N120" s="18"/>
      <c r="O120" s="18"/>
      <c r="P120" s="170" t="s">
        <v>14</v>
      </c>
      <c r="Q120" s="171"/>
      <c r="R120" s="6" t="s">
        <v>167</v>
      </c>
      <c r="S120" s="6"/>
    </row>
    <row r="121" spans="1:19" ht="15.75">
      <c r="A121" s="17"/>
      <c r="B121" s="17"/>
      <c r="C121" s="18"/>
      <c r="D121" s="19"/>
      <c r="E121" s="18" t="s">
        <v>23</v>
      </c>
      <c r="F121" s="18"/>
      <c r="G121" s="17" t="s">
        <v>13</v>
      </c>
      <c r="H121" s="19"/>
      <c r="I121" s="99" t="s">
        <v>214</v>
      </c>
      <c r="J121" s="100" t="s">
        <v>215</v>
      </c>
      <c r="K121" s="56">
        <v>125</v>
      </c>
      <c r="L121" s="56">
        <v>250</v>
      </c>
      <c r="M121" s="56">
        <v>70</v>
      </c>
      <c r="N121" s="56">
        <v>100</v>
      </c>
      <c r="O121" s="56">
        <v>150</v>
      </c>
      <c r="P121" s="9">
        <v>2022</v>
      </c>
      <c r="Q121" s="152" t="s">
        <v>228</v>
      </c>
      <c r="R121" s="65" t="s">
        <v>165</v>
      </c>
      <c r="S121" s="65" t="s">
        <v>166</v>
      </c>
    </row>
    <row r="122" spans="1:19">
      <c r="A122" s="8">
        <v>39</v>
      </c>
      <c r="B122" s="4" t="s">
        <v>94</v>
      </c>
      <c r="C122" s="5"/>
      <c r="D122" s="6"/>
      <c r="E122" s="4" t="s">
        <v>95</v>
      </c>
      <c r="F122" s="6"/>
      <c r="G122" s="13" t="s">
        <v>15</v>
      </c>
      <c r="H122" s="30" t="s">
        <v>96</v>
      </c>
      <c r="I122" s="11"/>
      <c r="J122" s="11">
        <v>1</v>
      </c>
      <c r="K122" s="11"/>
      <c r="L122" s="11"/>
      <c r="M122" s="11">
        <v>7</v>
      </c>
      <c r="N122" s="11"/>
      <c r="O122" s="11"/>
      <c r="P122" s="11"/>
      <c r="Q122" s="11"/>
      <c r="R122" s="11">
        <f>SUM(K122+L122+M122+N122+O122+P122+Q122)</f>
        <v>7</v>
      </c>
      <c r="S122" s="11">
        <f>SUM(R122+R123)</f>
        <v>15</v>
      </c>
    </row>
    <row r="123" spans="1:19" ht="15.75" thickBot="1">
      <c r="A123" s="8">
        <v>40</v>
      </c>
      <c r="B123" s="14" t="s">
        <v>94</v>
      </c>
      <c r="C123" s="15"/>
      <c r="D123" s="16"/>
      <c r="E123" s="14" t="s">
        <v>98</v>
      </c>
      <c r="F123" s="16"/>
      <c r="G123" s="55" t="s">
        <v>15</v>
      </c>
      <c r="H123" s="20" t="s">
        <v>100</v>
      </c>
      <c r="I123" s="56"/>
      <c r="J123" s="56">
        <v>1</v>
      </c>
      <c r="K123" s="56"/>
      <c r="L123" s="56"/>
      <c r="M123" s="56">
        <v>8</v>
      </c>
      <c r="N123" s="56"/>
      <c r="O123" s="56"/>
      <c r="P123" s="154"/>
      <c r="Q123" s="56"/>
      <c r="R123" s="56">
        <f t="shared" ref="R123:R151" si="7">SUM(K123+L123+M123+N123+O123+P123+Q123)</f>
        <v>8</v>
      </c>
      <c r="S123" s="56"/>
    </row>
    <row r="124" spans="1:19" ht="15.75" thickBot="1">
      <c r="A124" s="8">
        <v>41</v>
      </c>
      <c r="B124" s="50" t="s">
        <v>97</v>
      </c>
      <c r="C124" s="51"/>
      <c r="D124" s="52"/>
      <c r="E124" s="50" t="s">
        <v>98</v>
      </c>
      <c r="F124" s="52"/>
      <c r="G124" s="53" t="s">
        <v>15</v>
      </c>
      <c r="H124" s="49" t="s">
        <v>99</v>
      </c>
      <c r="I124" s="54"/>
      <c r="J124" s="54">
        <v>1</v>
      </c>
      <c r="K124" s="54"/>
      <c r="L124" s="54"/>
      <c r="M124" s="54"/>
      <c r="N124" s="54"/>
      <c r="O124" s="54"/>
      <c r="P124" s="163"/>
      <c r="Q124" s="117">
        <v>15</v>
      </c>
      <c r="R124" s="54">
        <f t="shared" si="7"/>
        <v>15</v>
      </c>
      <c r="S124" s="54">
        <f>SUM(R124)</f>
        <v>15</v>
      </c>
    </row>
    <row r="125" spans="1:19" ht="15.75" thickBot="1">
      <c r="A125" s="8">
        <v>42</v>
      </c>
      <c r="B125" s="27" t="s">
        <v>101</v>
      </c>
      <c r="C125" s="28"/>
      <c r="D125" s="12"/>
      <c r="E125" s="27" t="s">
        <v>102</v>
      </c>
      <c r="F125" s="12"/>
      <c r="G125" s="47" t="s">
        <v>15</v>
      </c>
      <c r="H125" s="26" t="s">
        <v>103</v>
      </c>
      <c r="I125" s="9">
        <v>1</v>
      </c>
      <c r="J125" s="9"/>
      <c r="K125" s="9"/>
      <c r="L125" s="9"/>
      <c r="M125" s="9"/>
      <c r="N125" s="9"/>
      <c r="O125" s="9"/>
      <c r="P125" s="156"/>
      <c r="Q125" s="9">
        <v>10</v>
      </c>
      <c r="R125" s="54">
        <f t="shared" si="7"/>
        <v>10</v>
      </c>
      <c r="S125" s="9">
        <f>SUM(R125)</f>
        <v>10</v>
      </c>
    </row>
    <row r="126" spans="1:19">
      <c r="A126" s="8">
        <v>43</v>
      </c>
      <c r="B126" s="57" t="s">
        <v>93</v>
      </c>
      <c r="C126" s="41"/>
      <c r="D126" s="43"/>
      <c r="E126" s="40" t="s">
        <v>104</v>
      </c>
      <c r="F126" s="43"/>
      <c r="G126" s="44" t="s">
        <v>15</v>
      </c>
      <c r="H126" s="39" t="s">
        <v>105</v>
      </c>
      <c r="I126" s="46"/>
      <c r="J126" s="46">
        <v>1</v>
      </c>
      <c r="K126" s="46"/>
      <c r="L126" s="46"/>
      <c r="M126" s="46"/>
      <c r="N126" s="46"/>
      <c r="O126" s="46"/>
      <c r="P126" s="155"/>
      <c r="Q126" s="46">
        <v>13</v>
      </c>
      <c r="R126" s="10">
        <f t="shared" si="7"/>
        <v>13</v>
      </c>
      <c r="S126" s="46"/>
    </row>
    <row r="127" spans="1:19">
      <c r="A127" s="8">
        <v>44</v>
      </c>
      <c r="B127" s="4" t="s">
        <v>93</v>
      </c>
      <c r="C127" s="5"/>
      <c r="D127" s="6"/>
      <c r="E127" s="4" t="s">
        <v>106</v>
      </c>
      <c r="F127" s="6"/>
      <c r="G127" s="13" t="s">
        <v>15</v>
      </c>
      <c r="H127" s="8" t="s">
        <v>107</v>
      </c>
      <c r="I127" s="11">
        <v>1</v>
      </c>
      <c r="J127" s="11"/>
      <c r="K127" s="11"/>
      <c r="L127" s="11"/>
      <c r="M127" s="11"/>
      <c r="N127" s="11"/>
      <c r="O127" s="11"/>
      <c r="P127" s="150"/>
      <c r="Q127" s="11">
        <v>18</v>
      </c>
      <c r="R127" s="11">
        <f t="shared" si="7"/>
        <v>18</v>
      </c>
      <c r="S127" s="11">
        <f>SUM(R126+R127+R128)</f>
        <v>45</v>
      </c>
    </row>
    <row r="128" spans="1:19" ht="15.75" thickBot="1">
      <c r="A128" s="8">
        <v>45</v>
      </c>
      <c r="B128" s="33" t="s">
        <v>93</v>
      </c>
      <c r="C128" s="34"/>
      <c r="D128" s="36"/>
      <c r="E128" s="33" t="s">
        <v>108</v>
      </c>
      <c r="F128" s="36"/>
      <c r="G128" s="37" t="s">
        <v>15</v>
      </c>
      <c r="H128" s="32" t="s">
        <v>109</v>
      </c>
      <c r="I128" s="38">
        <v>1</v>
      </c>
      <c r="J128" s="38"/>
      <c r="K128" s="38"/>
      <c r="L128" s="38"/>
      <c r="M128" s="38"/>
      <c r="N128" s="38"/>
      <c r="O128" s="38"/>
      <c r="P128" s="153"/>
      <c r="Q128" s="38">
        <v>14</v>
      </c>
      <c r="R128" s="56">
        <f t="shared" si="7"/>
        <v>14</v>
      </c>
      <c r="S128" s="38"/>
    </row>
    <row r="129" spans="1:22" ht="15.75" thickBot="1">
      <c r="A129" s="8">
        <v>46</v>
      </c>
      <c r="B129" s="27" t="s">
        <v>110</v>
      </c>
      <c r="C129" s="28"/>
      <c r="D129" s="12"/>
      <c r="E129" s="27" t="s">
        <v>111</v>
      </c>
      <c r="F129" s="12"/>
      <c r="G129" s="47" t="s">
        <v>15</v>
      </c>
      <c r="H129" s="26" t="s">
        <v>112</v>
      </c>
      <c r="I129" s="9"/>
      <c r="J129" s="9">
        <v>2</v>
      </c>
      <c r="K129" s="9"/>
      <c r="L129" s="9"/>
      <c r="M129" s="9"/>
      <c r="N129" s="9"/>
      <c r="O129" s="9"/>
      <c r="P129" s="156"/>
      <c r="Q129" s="9">
        <v>20</v>
      </c>
      <c r="R129" s="54">
        <f t="shared" si="7"/>
        <v>20</v>
      </c>
      <c r="S129" s="9">
        <f>SUM(R129)</f>
        <v>20</v>
      </c>
    </row>
    <row r="130" spans="1:22" ht="15.75" thickBot="1">
      <c r="A130" s="8">
        <v>47</v>
      </c>
      <c r="B130" s="50" t="s">
        <v>115</v>
      </c>
      <c r="C130" s="51"/>
      <c r="D130" s="52"/>
      <c r="E130" s="50"/>
      <c r="F130" s="52"/>
      <c r="G130" s="53" t="s">
        <v>15</v>
      </c>
      <c r="H130" s="49" t="s">
        <v>116</v>
      </c>
      <c r="I130" s="54"/>
      <c r="J130" s="54">
        <v>1</v>
      </c>
      <c r="K130" s="54"/>
      <c r="L130" s="54"/>
      <c r="M130" s="54">
        <v>3</v>
      </c>
      <c r="N130" s="54"/>
      <c r="O130" s="54"/>
      <c r="P130" s="163"/>
      <c r="Q130" s="54"/>
      <c r="R130" s="54">
        <f t="shared" si="7"/>
        <v>3</v>
      </c>
      <c r="S130" s="54">
        <f>SUM(R130)</f>
        <v>3</v>
      </c>
    </row>
    <row r="131" spans="1:22" ht="15.75" thickBot="1">
      <c r="A131" s="8">
        <v>48</v>
      </c>
      <c r="B131" s="50" t="s">
        <v>117</v>
      </c>
      <c r="C131" s="51"/>
      <c r="D131" s="52"/>
      <c r="E131" s="50" t="s">
        <v>111</v>
      </c>
      <c r="F131" s="52"/>
      <c r="G131" s="53" t="s">
        <v>15</v>
      </c>
      <c r="H131" s="49" t="s">
        <v>118</v>
      </c>
      <c r="I131" s="54"/>
      <c r="J131" s="54">
        <v>1</v>
      </c>
      <c r="K131" s="54"/>
      <c r="L131" s="54"/>
      <c r="M131" s="54"/>
      <c r="N131" s="54"/>
      <c r="O131" s="54"/>
      <c r="P131" s="163"/>
      <c r="Q131" s="54">
        <v>14</v>
      </c>
      <c r="R131" s="54">
        <f t="shared" si="7"/>
        <v>14</v>
      </c>
      <c r="S131" s="54">
        <f>SUM(R131)</f>
        <v>14</v>
      </c>
    </row>
    <row r="132" spans="1:22" ht="15.75" thickBot="1">
      <c r="A132" s="8">
        <v>49</v>
      </c>
      <c r="B132" s="27" t="s">
        <v>119</v>
      </c>
      <c r="C132" s="28"/>
      <c r="D132" s="12"/>
      <c r="E132" s="27" t="s">
        <v>123</v>
      </c>
      <c r="F132" s="12"/>
      <c r="G132" s="47" t="s">
        <v>15</v>
      </c>
      <c r="H132" s="26" t="s">
        <v>122</v>
      </c>
      <c r="I132" s="9"/>
      <c r="J132" s="9">
        <v>1</v>
      </c>
      <c r="K132" s="9"/>
      <c r="L132" s="9"/>
      <c r="M132" s="9"/>
      <c r="N132" s="9"/>
      <c r="O132" s="9"/>
      <c r="P132" s="156"/>
      <c r="Q132" s="9">
        <v>12</v>
      </c>
      <c r="R132" s="54">
        <f t="shared" si="7"/>
        <v>12</v>
      </c>
      <c r="S132" s="54"/>
    </row>
    <row r="133" spans="1:22" ht="15.75" thickBot="1">
      <c r="A133" s="8">
        <v>50</v>
      </c>
      <c r="B133" s="50" t="s">
        <v>124</v>
      </c>
      <c r="C133" s="51"/>
      <c r="D133" s="52"/>
      <c r="E133" s="50" t="s">
        <v>98</v>
      </c>
      <c r="F133" s="52"/>
      <c r="G133" s="53" t="s">
        <v>15</v>
      </c>
      <c r="H133" s="49" t="s">
        <v>140</v>
      </c>
      <c r="I133" s="54"/>
      <c r="J133" s="54">
        <v>1</v>
      </c>
      <c r="K133" s="54"/>
      <c r="L133" s="54"/>
      <c r="M133" s="54"/>
      <c r="N133" s="54"/>
      <c r="O133" s="54"/>
      <c r="P133" s="163"/>
      <c r="Q133" s="54">
        <v>9</v>
      </c>
      <c r="R133" s="54">
        <f t="shared" si="7"/>
        <v>9</v>
      </c>
      <c r="S133" s="54">
        <f>SUM(R133)</f>
        <v>9</v>
      </c>
    </row>
    <row r="134" spans="1:22">
      <c r="A134" s="8">
        <v>51</v>
      </c>
      <c r="B134" s="17" t="s">
        <v>120</v>
      </c>
      <c r="C134" s="18"/>
      <c r="D134" s="19"/>
      <c r="E134" s="17" t="s">
        <v>121</v>
      </c>
      <c r="F134" s="19"/>
      <c r="G134" s="31" t="s">
        <v>15</v>
      </c>
      <c r="H134" s="21" t="s">
        <v>125</v>
      </c>
      <c r="I134" s="10">
        <v>1</v>
      </c>
      <c r="J134" s="10"/>
      <c r="K134" s="10"/>
      <c r="L134" s="10"/>
      <c r="M134" s="10"/>
      <c r="N134" s="10"/>
      <c r="O134" s="10"/>
      <c r="P134" s="151"/>
      <c r="Q134" s="10">
        <v>16</v>
      </c>
      <c r="R134" s="10">
        <f t="shared" si="7"/>
        <v>16</v>
      </c>
      <c r="S134" s="10">
        <f>SUM(R132+R134+R135)</f>
        <v>39</v>
      </c>
    </row>
    <row r="135" spans="1:22" ht="15.75" thickBot="1">
      <c r="A135" s="8">
        <v>52</v>
      </c>
      <c r="B135" s="33" t="s">
        <v>120</v>
      </c>
      <c r="C135" s="34"/>
      <c r="D135" s="36"/>
      <c r="E135" s="33" t="s">
        <v>121</v>
      </c>
      <c r="F135" s="36"/>
      <c r="G135" s="37" t="s">
        <v>15</v>
      </c>
      <c r="H135" s="32" t="s">
        <v>126</v>
      </c>
      <c r="I135" s="38">
        <v>1</v>
      </c>
      <c r="J135" s="38"/>
      <c r="K135" s="38"/>
      <c r="L135" s="38"/>
      <c r="M135" s="38"/>
      <c r="N135" s="38"/>
      <c r="O135" s="38"/>
      <c r="P135" s="153"/>
      <c r="Q135" s="38">
        <v>11</v>
      </c>
      <c r="R135" s="56">
        <f t="shared" si="7"/>
        <v>11</v>
      </c>
      <c r="S135" s="38"/>
    </row>
    <row r="136" spans="1:22">
      <c r="A136" s="8">
        <v>53</v>
      </c>
      <c r="B136" s="17" t="s">
        <v>127</v>
      </c>
      <c r="C136" s="18"/>
      <c r="D136" s="7" t="s">
        <v>47</v>
      </c>
      <c r="E136" s="17" t="s">
        <v>128</v>
      </c>
      <c r="F136" s="19"/>
      <c r="G136" s="31" t="s">
        <v>15</v>
      </c>
      <c r="H136" s="21" t="s">
        <v>129</v>
      </c>
      <c r="I136" s="10"/>
      <c r="J136" s="10">
        <v>1</v>
      </c>
      <c r="K136" s="11"/>
      <c r="L136" s="11"/>
      <c r="M136" s="11"/>
      <c r="N136" s="11"/>
      <c r="O136" s="11"/>
      <c r="P136" s="150"/>
      <c r="Q136" s="107">
        <v>61</v>
      </c>
      <c r="R136" s="46">
        <f t="shared" si="7"/>
        <v>61</v>
      </c>
      <c r="S136" s="10"/>
    </row>
    <row r="137" spans="1:22">
      <c r="A137" s="20">
        <v>54</v>
      </c>
      <c r="B137" s="14" t="s">
        <v>127</v>
      </c>
      <c r="C137" s="15"/>
      <c r="D137" s="58" t="s">
        <v>48</v>
      </c>
      <c r="E137" s="14" t="s">
        <v>130</v>
      </c>
      <c r="F137" s="16"/>
      <c r="G137" s="55" t="s">
        <v>15</v>
      </c>
      <c r="H137" s="20" t="s">
        <v>131</v>
      </c>
      <c r="I137" s="56"/>
      <c r="J137" s="56">
        <v>1</v>
      </c>
      <c r="K137" s="56"/>
      <c r="L137" s="56"/>
      <c r="M137" s="56"/>
      <c r="N137" s="56"/>
      <c r="O137" s="56"/>
      <c r="P137" s="154"/>
      <c r="Q137" s="56">
        <v>31</v>
      </c>
      <c r="R137" s="56">
        <f t="shared" si="7"/>
        <v>31</v>
      </c>
      <c r="S137" s="56">
        <f>R136+R137+R138</f>
        <v>97</v>
      </c>
    </row>
    <row r="138" spans="1:22" ht="15.75" thickBot="1">
      <c r="A138" s="8">
        <v>55</v>
      </c>
      <c r="B138" s="14" t="s">
        <v>226</v>
      </c>
      <c r="C138" s="15"/>
      <c r="D138" s="58"/>
      <c r="E138" s="14" t="s">
        <v>227</v>
      </c>
      <c r="F138" s="16"/>
      <c r="G138" s="55"/>
      <c r="H138" s="20"/>
      <c r="I138" s="56"/>
      <c r="J138" s="56"/>
      <c r="K138" s="56"/>
      <c r="L138" s="56"/>
      <c r="M138" s="56"/>
      <c r="N138" s="56"/>
      <c r="O138" s="56"/>
      <c r="P138" s="154"/>
      <c r="Q138" s="154">
        <v>5</v>
      </c>
      <c r="R138" s="38">
        <f>Q138</f>
        <v>5</v>
      </c>
      <c r="S138" s="56"/>
    </row>
    <row r="139" spans="1:22">
      <c r="A139" s="8">
        <v>56</v>
      </c>
      <c r="B139" s="40" t="s">
        <v>132</v>
      </c>
      <c r="C139" s="41"/>
      <c r="D139" s="42" t="s">
        <v>47</v>
      </c>
      <c r="E139" s="40" t="s">
        <v>130</v>
      </c>
      <c r="F139" s="43"/>
      <c r="G139" s="44" t="s">
        <v>15</v>
      </c>
      <c r="H139" s="39" t="s">
        <v>133</v>
      </c>
      <c r="I139" s="46"/>
      <c r="J139" s="46">
        <v>1</v>
      </c>
      <c r="K139" s="46"/>
      <c r="L139" s="46"/>
      <c r="M139" s="46"/>
      <c r="N139" s="46"/>
      <c r="O139" s="46"/>
      <c r="P139" s="155"/>
      <c r="Q139" s="46">
        <v>13</v>
      </c>
      <c r="R139" s="10">
        <f t="shared" si="7"/>
        <v>13</v>
      </c>
      <c r="S139" s="46"/>
      <c r="V139" s="157"/>
    </row>
    <row r="140" spans="1:22" ht="15.75" thickBot="1">
      <c r="A140" s="8">
        <v>57</v>
      </c>
      <c r="B140" s="33" t="s">
        <v>132</v>
      </c>
      <c r="C140" s="34"/>
      <c r="D140" s="35" t="s">
        <v>48</v>
      </c>
      <c r="E140" s="33" t="s">
        <v>139</v>
      </c>
      <c r="F140" s="36"/>
      <c r="G140" s="37" t="s">
        <v>15</v>
      </c>
      <c r="H140" s="32" t="s">
        <v>134</v>
      </c>
      <c r="I140" s="38"/>
      <c r="J140" s="38">
        <v>1</v>
      </c>
      <c r="K140" s="38"/>
      <c r="L140" s="38"/>
      <c r="M140" s="38"/>
      <c r="N140" s="38"/>
      <c r="O140" s="38"/>
      <c r="P140" s="153"/>
      <c r="Q140" s="153">
        <v>9</v>
      </c>
      <c r="R140" s="56">
        <f t="shared" si="7"/>
        <v>9</v>
      </c>
      <c r="S140" s="38">
        <f>SUM(R139+R140)</f>
        <v>22</v>
      </c>
    </row>
    <row r="141" spans="1:22">
      <c r="A141" s="8">
        <v>58</v>
      </c>
      <c r="B141" s="17" t="s">
        <v>135</v>
      </c>
      <c r="C141" s="18"/>
      <c r="D141" s="19"/>
      <c r="E141" s="17"/>
      <c r="F141" s="19"/>
      <c r="G141" s="31" t="s">
        <v>15</v>
      </c>
      <c r="H141" s="21" t="s">
        <v>137</v>
      </c>
      <c r="I141" s="10"/>
      <c r="J141" s="10">
        <v>1</v>
      </c>
      <c r="K141" s="10"/>
      <c r="L141" s="10"/>
      <c r="M141" s="10"/>
      <c r="N141" s="10"/>
      <c r="O141" s="10"/>
      <c r="P141" s="151"/>
      <c r="Q141" s="10">
        <v>15</v>
      </c>
      <c r="R141" s="48">
        <f t="shared" si="7"/>
        <v>15</v>
      </c>
      <c r="S141" s="10"/>
    </row>
    <row r="142" spans="1:22" ht="15.75" thickBot="1">
      <c r="A142" s="8">
        <v>59</v>
      </c>
      <c r="B142" s="33" t="s">
        <v>135</v>
      </c>
      <c r="C142" s="34"/>
      <c r="D142" s="36"/>
      <c r="E142" s="33"/>
      <c r="F142" s="36"/>
      <c r="G142" s="37" t="s">
        <v>15</v>
      </c>
      <c r="H142" s="32" t="s">
        <v>136</v>
      </c>
      <c r="I142" s="38"/>
      <c r="J142" s="38">
        <v>1</v>
      </c>
      <c r="K142" s="38"/>
      <c r="L142" s="38"/>
      <c r="M142" s="38">
        <v>1</v>
      </c>
      <c r="N142" s="38"/>
      <c r="O142" s="38"/>
      <c r="P142" s="153"/>
      <c r="Q142" s="38">
        <v>16</v>
      </c>
      <c r="R142" s="38">
        <f t="shared" si="7"/>
        <v>17</v>
      </c>
      <c r="S142" s="38">
        <f>SUM(R141+R142)</f>
        <v>32</v>
      </c>
    </row>
    <row r="143" spans="1:22" ht="15.75" thickBot="1">
      <c r="A143" s="8">
        <v>60</v>
      </c>
      <c r="B143" s="50" t="s">
        <v>43</v>
      </c>
      <c r="C143" s="51"/>
      <c r="D143" s="52"/>
      <c r="E143" s="50" t="s">
        <v>138</v>
      </c>
      <c r="F143" s="52"/>
      <c r="G143" s="53" t="s">
        <v>15</v>
      </c>
      <c r="H143" s="49" t="s">
        <v>45</v>
      </c>
      <c r="I143" s="54"/>
      <c r="J143" s="54">
        <v>1</v>
      </c>
      <c r="K143" s="54"/>
      <c r="L143" s="54"/>
      <c r="M143" s="54"/>
      <c r="N143" s="54"/>
      <c r="O143" s="54"/>
      <c r="P143" s="163"/>
      <c r="Q143" s="54">
        <v>20</v>
      </c>
      <c r="R143" s="54">
        <f t="shared" si="7"/>
        <v>20</v>
      </c>
      <c r="S143" s="54">
        <f>SUM(R143)</f>
        <v>20</v>
      </c>
    </row>
    <row r="144" spans="1:22" ht="15.75" thickBot="1">
      <c r="A144" s="8">
        <v>61</v>
      </c>
      <c r="B144" s="50" t="s">
        <v>141</v>
      </c>
      <c r="C144" s="51"/>
      <c r="D144" s="52"/>
      <c r="E144" s="50" t="s">
        <v>230</v>
      </c>
      <c r="F144" s="52"/>
      <c r="G144" s="53" t="s">
        <v>15</v>
      </c>
      <c r="H144" s="49" t="s">
        <v>142</v>
      </c>
      <c r="I144" s="54"/>
      <c r="J144" s="54">
        <v>2</v>
      </c>
      <c r="K144" s="54"/>
      <c r="L144" s="54"/>
      <c r="M144" s="54">
        <v>7</v>
      </c>
      <c r="N144" s="54"/>
      <c r="O144" s="54"/>
      <c r="P144" s="163"/>
      <c r="Q144" s="54">
        <v>11</v>
      </c>
      <c r="R144" s="54">
        <f t="shared" si="7"/>
        <v>18</v>
      </c>
      <c r="S144" s="54">
        <f>SUM(R144)</f>
        <v>18</v>
      </c>
    </row>
    <row r="145" spans="1:19" ht="15.75" thickBot="1">
      <c r="A145" s="8">
        <v>62</v>
      </c>
      <c r="B145" s="50" t="s">
        <v>147</v>
      </c>
      <c r="C145" s="51"/>
      <c r="D145" s="52"/>
      <c r="E145" s="50"/>
      <c r="F145" s="52"/>
      <c r="G145" s="53" t="s">
        <v>15</v>
      </c>
      <c r="H145" s="49" t="s">
        <v>143</v>
      </c>
      <c r="I145" s="54"/>
      <c r="J145" s="54">
        <v>1</v>
      </c>
      <c r="K145" s="54"/>
      <c r="L145" s="54"/>
      <c r="M145" s="117"/>
      <c r="N145" s="54"/>
      <c r="O145" s="54"/>
      <c r="P145" s="163"/>
      <c r="Q145" s="102">
        <v>10</v>
      </c>
      <c r="R145" s="54">
        <f t="shared" si="7"/>
        <v>10</v>
      </c>
      <c r="S145" s="54"/>
    </row>
    <row r="146" spans="1:19" ht="15.75" thickBot="1">
      <c r="A146" s="8">
        <v>63</v>
      </c>
      <c r="B146" s="50" t="s">
        <v>144</v>
      </c>
      <c r="C146" s="51"/>
      <c r="D146" s="52"/>
      <c r="E146" s="50"/>
      <c r="F146" s="52"/>
      <c r="G146" s="53" t="s">
        <v>15</v>
      </c>
      <c r="H146" s="49" t="s">
        <v>145</v>
      </c>
      <c r="I146" s="54"/>
      <c r="J146" s="54">
        <v>1</v>
      </c>
      <c r="K146" s="54"/>
      <c r="L146" s="54"/>
      <c r="M146" s="54"/>
      <c r="N146" s="54"/>
      <c r="O146" s="54"/>
      <c r="P146" s="163"/>
      <c r="Q146" s="54">
        <v>25</v>
      </c>
      <c r="R146" s="54">
        <f t="shared" si="7"/>
        <v>25</v>
      </c>
      <c r="S146" s="54">
        <f>SUM(R146)</f>
        <v>25</v>
      </c>
    </row>
    <row r="147" spans="1:19">
      <c r="A147" s="8">
        <v>64</v>
      </c>
      <c r="B147" s="17" t="s">
        <v>211</v>
      </c>
      <c r="C147" s="18"/>
      <c r="D147" s="19"/>
      <c r="E147" s="17"/>
      <c r="F147" s="19"/>
      <c r="G147" s="31" t="s">
        <v>15</v>
      </c>
      <c r="H147" s="21" t="s">
        <v>149</v>
      </c>
      <c r="I147" s="10"/>
      <c r="J147" s="10">
        <v>1</v>
      </c>
      <c r="K147" s="10"/>
      <c r="L147" s="10"/>
      <c r="M147" s="126"/>
      <c r="N147" s="10"/>
      <c r="O147" s="10"/>
      <c r="P147" s="151"/>
      <c r="Q147" s="103">
        <v>25</v>
      </c>
      <c r="R147" s="10">
        <f t="shared" si="7"/>
        <v>25</v>
      </c>
      <c r="S147" s="10">
        <f>SUM(R145+R147+R148)</f>
        <v>57</v>
      </c>
    </row>
    <row r="148" spans="1:19" ht="15.75" thickBot="1">
      <c r="A148" s="13">
        <v>65</v>
      </c>
      <c r="B148" s="14" t="s">
        <v>146</v>
      </c>
      <c r="C148" s="15"/>
      <c r="D148" s="16"/>
      <c r="E148" s="14"/>
      <c r="F148" s="16"/>
      <c r="G148" s="55" t="s">
        <v>15</v>
      </c>
      <c r="H148" s="20" t="s">
        <v>148</v>
      </c>
      <c r="I148" s="56"/>
      <c r="J148" s="56">
        <v>1</v>
      </c>
      <c r="K148" s="56"/>
      <c r="L148" s="56"/>
      <c r="M148" s="56"/>
      <c r="N148" s="56"/>
      <c r="O148" s="154"/>
      <c r="P148" s="154"/>
      <c r="Q148" s="106">
        <v>22</v>
      </c>
      <c r="R148" s="10">
        <f t="shared" si="7"/>
        <v>22</v>
      </c>
      <c r="S148" s="9"/>
    </row>
    <row r="149" spans="1:19">
      <c r="A149" s="13">
        <v>66</v>
      </c>
      <c r="B149" s="40" t="s">
        <v>150</v>
      </c>
      <c r="C149" s="41"/>
      <c r="D149" s="43"/>
      <c r="E149" s="40"/>
      <c r="F149" s="43"/>
      <c r="G149" s="44" t="s">
        <v>15</v>
      </c>
      <c r="H149" s="39" t="s">
        <v>151</v>
      </c>
      <c r="I149" s="46"/>
      <c r="J149" s="46">
        <v>1</v>
      </c>
      <c r="K149" s="46"/>
      <c r="L149" s="46"/>
      <c r="M149" s="46"/>
      <c r="N149" s="46"/>
      <c r="O149" s="46"/>
      <c r="P149" s="155"/>
      <c r="Q149" s="46">
        <v>9</v>
      </c>
      <c r="R149" s="46">
        <f t="shared" si="7"/>
        <v>9</v>
      </c>
      <c r="S149" s="46"/>
    </row>
    <row r="150" spans="1:19">
      <c r="A150" s="13">
        <v>67</v>
      </c>
      <c r="B150" s="4" t="s">
        <v>150</v>
      </c>
      <c r="C150" s="5"/>
      <c r="D150" s="6"/>
      <c r="E150" s="4"/>
      <c r="F150" s="6"/>
      <c r="G150" s="13" t="s">
        <v>15</v>
      </c>
      <c r="H150" s="8" t="s">
        <v>212</v>
      </c>
      <c r="I150" s="11"/>
      <c r="J150" s="11">
        <v>1</v>
      </c>
      <c r="K150" s="11"/>
      <c r="L150" s="11"/>
      <c r="M150" s="11"/>
      <c r="N150" s="11"/>
      <c r="O150" s="11"/>
      <c r="P150" s="150"/>
      <c r="Q150" s="11">
        <v>8</v>
      </c>
      <c r="R150" s="11">
        <f t="shared" si="7"/>
        <v>8</v>
      </c>
      <c r="S150" s="10">
        <f>SUM(R149+R150+R151)</f>
        <v>26</v>
      </c>
    </row>
    <row r="151" spans="1:19">
      <c r="A151" s="13">
        <v>68</v>
      </c>
      <c r="B151" s="4" t="s">
        <v>150</v>
      </c>
      <c r="C151" s="5"/>
      <c r="D151" s="6"/>
      <c r="E151" s="4"/>
      <c r="F151" s="6"/>
      <c r="G151" s="13" t="s">
        <v>15</v>
      </c>
      <c r="H151" s="8" t="s">
        <v>152</v>
      </c>
      <c r="I151" s="11"/>
      <c r="J151" s="11">
        <v>1</v>
      </c>
      <c r="K151" s="11"/>
      <c r="L151" s="11"/>
      <c r="M151" s="107"/>
      <c r="N151" s="11"/>
      <c r="O151" s="11"/>
      <c r="P151" s="150"/>
      <c r="Q151" s="97">
        <v>9</v>
      </c>
      <c r="R151" s="11">
        <f t="shared" si="7"/>
        <v>9</v>
      </c>
      <c r="S151" s="11"/>
    </row>
    <row r="152" spans="1:19">
      <c r="A152" s="94"/>
      <c r="B152" s="166"/>
      <c r="C152" s="167"/>
      <c r="D152" s="167"/>
      <c r="E152" s="95"/>
      <c r="G152" s="94"/>
    </row>
    <row r="153" spans="1:19">
      <c r="I153" s="11">
        <f>SUM(I122:I151)</f>
        <v>5</v>
      </c>
      <c r="J153" s="11">
        <f>SUM(J122:J151)</f>
        <v>26</v>
      </c>
      <c r="K153" s="11">
        <f>SUM(K122:K151)</f>
        <v>0</v>
      </c>
      <c r="L153" s="11">
        <f t="shared" ref="L153:Q153" si="8">SUM(L122:L151)</f>
        <v>0</v>
      </c>
      <c r="M153" s="11">
        <f t="shared" si="8"/>
        <v>26</v>
      </c>
      <c r="N153" s="11">
        <f t="shared" si="8"/>
        <v>0</v>
      </c>
      <c r="O153" s="11">
        <f t="shared" si="8"/>
        <v>0</v>
      </c>
      <c r="P153" s="11">
        <f t="shared" si="8"/>
        <v>0</v>
      </c>
      <c r="Q153" s="11">
        <f t="shared" si="8"/>
        <v>441</v>
      </c>
      <c r="R153" s="11">
        <f>SUM(R122:R151)</f>
        <v>467</v>
      </c>
      <c r="S153" s="11">
        <f>SUM(S152+S151+S150+S149+S148+S147+S146+S145+S144+S143+S142+S141+S140+S139+S137+S136+S135+S134+S133+S132+S131+S130+S129+S128+S127+S126+S125+S124+S123+S122)</f>
        <v>467</v>
      </c>
    </row>
    <row r="154" spans="1:19">
      <c r="A154" s="3">
        <v>4</v>
      </c>
      <c r="B154" s="1" t="s">
        <v>201</v>
      </c>
    </row>
    <row r="155" spans="1:19">
      <c r="B155" s="28" t="s">
        <v>113</v>
      </c>
      <c r="D155" s="1" t="s">
        <v>114</v>
      </c>
      <c r="I155" s="1" t="s">
        <v>202</v>
      </c>
      <c r="S155" s="3"/>
    </row>
    <row r="156" spans="1:19" ht="15.75">
      <c r="B156" s="2" t="s">
        <v>42</v>
      </c>
    </row>
    <row r="157" spans="1:19">
      <c r="K157" s="4"/>
      <c r="L157" s="5"/>
      <c r="M157" s="5" t="s">
        <v>9</v>
      </c>
      <c r="N157" s="5"/>
      <c r="O157" s="5"/>
      <c r="P157" s="5"/>
      <c r="Q157" s="6"/>
    </row>
    <row r="158" spans="1:19" ht="15.75">
      <c r="A158" s="23" t="s">
        <v>16</v>
      </c>
      <c r="B158" s="24" t="s">
        <v>21</v>
      </c>
      <c r="C158" s="22"/>
      <c r="D158" s="25"/>
      <c r="E158" s="15" t="s">
        <v>22</v>
      </c>
      <c r="F158" s="15"/>
      <c r="G158" s="14" t="s">
        <v>92</v>
      </c>
      <c r="H158" s="16"/>
      <c r="I158" s="101" t="s">
        <v>216</v>
      </c>
      <c r="J158" s="4"/>
      <c r="K158" s="64" t="s">
        <v>171</v>
      </c>
      <c r="L158" s="19"/>
      <c r="M158" s="64" t="s">
        <v>10</v>
      </c>
      <c r="N158" s="18"/>
      <c r="O158" s="18"/>
      <c r="P158" s="170" t="s">
        <v>14</v>
      </c>
      <c r="Q158" s="171"/>
      <c r="R158" s="6" t="s">
        <v>167</v>
      </c>
      <c r="S158" s="6"/>
    </row>
    <row r="159" spans="1:19" ht="15.75">
      <c r="A159" s="17"/>
      <c r="B159" s="17"/>
      <c r="C159" s="18"/>
      <c r="D159" s="19"/>
      <c r="E159" s="18" t="s">
        <v>23</v>
      </c>
      <c r="F159" s="18"/>
      <c r="G159" s="17" t="s">
        <v>13</v>
      </c>
      <c r="H159" s="19"/>
      <c r="I159" s="99" t="s">
        <v>214</v>
      </c>
      <c r="J159" s="100" t="s">
        <v>215</v>
      </c>
      <c r="K159" s="11">
        <v>125</v>
      </c>
      <c r="L159" s="11">
        <v>250</v>
      </c>
      <c r="M159" s="11">
        <v>70</v>
      </c>
      <c r="N159" s="11">
        <v>100</v>
      </c>
      <c r="O159" s="11">
        <v>150</v>
      </c>
      <c r="P159" s="10" t="s">
        <v>234</v>
      </c>
      <c r="Q159" s="162" t="s">
        <v>228</v>
      </c>
      <c r="R159" s="65" t="s">
        <v>165</v>
      </c>
      <c r="S159" s="65" t="s">
        <v>166</v>
      </c>
    </row>
    <row r="160" spans="1:19" ht="16.5" thickBot="1">
      <c r="A160" s="17">
        <v>69</v>
      </c>
      <c r="B160" s="172" t="s">
        <v>232</v>
      </c>
      <c r="C160" s="173"/>
      <c r="D160" s="174"/>
      <c r="E160" s="28"/>
      <c r="F160" s="28"/>
      <c r="G160" s="27"/>
      <c r="H160" s="12"/>
      <c r="I160" s="159"/>
      <c r="J160" s="160"/>
      <c r="K160" s="9"/>
      <c r="L160" s="9"/>
      <c r="M160" s="9"/>
      <c r="N160" s="9"/>
      <c r="O160" s="9"/>
      <c r="P160" s="158">
        <v>10</v>
      </c>
      <c r="Q160" s="152"/>
      <c r="R160" s="161">
        <f>P160</f>
        <v>10</v>
      </c>
      <c r="S160" s="161">
        <f>R160</f>
        <v>10</v>
      </c>
    </row>
    <row r="161" spans="1:19" ht="15.75" thickBot="1">
      <c r="A161" s="13">
        <v>70</v>
      </c>
      <c r="B161" s="144" t="s">
        <v>153</v>
      </c>
      <c r="C161" s="138"/>
      <c r="D161" s="139"/>
      <c r="E161" s="50" t="s">
        <v>154</v>
      </c>
      <c r="F161" s="52"/>
      <c r="G161" s="53" t="s">
        <v>15</v>
      </c>
      <c r="H161" s="59" t="s">
        <v>155</v>
      </c>
      <c r="I161" s="54">
        <v>1</v>
      </c>
      <c r="J161" s="54"/>
      <c r="K161" s="54"/>
      <c r="L161" s="54"/>
      <c r="M161" s="54"/>
      <c r="N161" s="54"/>
      <c r="O161" s="54"/>
      <c r="P161" s="163"/>
      <c r="Q161" s="102">
        <v>32</v>
      </c>
      <c r="R161" s="54">
        <f>SUM(K161+L161+M161+N161+O161+P161+Q161)</f>
        <v>32</v>
      </c>
      <c r="S161" s="54">
        <f>SUM(R161)</f>
        <v>32</v>
      </c>
    </row>
    <row r="162" spans="1:19" ht="15.75" thickBot="1">
      <c r="A162" s="13">
        <v>71</v>
      </c>
      <c r="B162" s="50" t="s">
        <v>153</v>
      </c>
      <c r="C162" s="51"/>
      <c r="D162" s="52"/>
      <c r="E162" s="50" t="s">
        <v>156</v>
      </c>
      <c r="F162" s="52"/>
      <c r="G162" s="53" t="s">
        <v>15</v>
      </c>
      <c r="H162" s="49" t="s">
        <v>157</v>
      </c>
      <c r="I162" s="54">
        <v>1</v>
      </c>
      <c r="J162" s="54"/>
      <c r="K162" s="54"/>
      <c r="L162" s="54"/>
      <c r="M162" s="54"/>
      <c r="N162" s="54"/>
      <c r="O162" s="54"/>
      <c r="P162" s="163"/>
      <c r="Q162" s="54">
        <v>8</v>
      </c>
      <c r="R162" s="54">
        <f t="shared" ref="R162:R170" si="9">SUM(K162+L162+M162+N162+O162+P162+Q162)</f>
        <v>8</v>
      </c>
      <c r="S162" s="54">
        <f>SUM(R162)</f>
        <v>8</v>
      </c>
    </row>
    <row r="163" spans="1:19">
      <c r="A163" s="13">
        <v>72</v>
      </c>
      <c r="B163" s="145" t="s">
        <v>158</v>
      </c>
      <c r="C163" s="132"/>
      <c r="D163" s="146" t="s">
        <v>48</v>
      </c>
      <c r="E163" s="40"/>
      <c r="F163" s="43"/>
      <c r="G163" s="44" t="s">
        <v>222</v>
      </c>
      <c r="H163" s="45">
        <v>1849</v>
      </c>
      <c r="I163" s="46">
        <v>1</v>
      </c>
      <c r="J163" s="46"/>
      <c r="K163" s="46"/>
      <c r="L163" s="46"/>
      <c r="M163" s="46"/>
      <c r="N163" s="46"/>
      <c r="O163" s="46"/>
      <c r="P163" s="155"/>
      <c r="Q163" s="128">
        <v>5</v>
      </c>
      <c r="R163" s="46"/>
      <c r="S163" s="46"/>
    </row>
    <row r="164" spans="1:19" ht="15.75" thickBot="1">
      <c r="A164" s="31">
        <v>73</v>
      </c>
      <c r="B164" s="147" t="s">
        <v>158</v>
      </c>
      <c r="C164" s="148"/>
      <c r="D164" s="149" t="s">
        <v>47</v>
      </c>
      <c r="E164" s="110"/>
      <c r="F164" s="111"/>
      <c r="G164" s="112" t="s">
        <v>15</v>
      </c>
      <c r="H164" s="113" t="s">
        <v>159</v>
      </c>
      <c r="I164" s="114">
        <v>1</v>
      </c>
      <c r="J164" s="114"/>
      <c r="K164" s="114"/>
      <c r="L164" s="114"/>
      <c r="M164" s="114"/>
      <c r="N164" s="114"/>
      <c r="O164" s="114"/>
      <c r="P164" s="165"/>
      <c r="Q164" s="116">
        <v>36</v>
      </c>
      <c r="R164" s="114">
        <f>Q164+P164</f>
        <v>36</v>
      </c>
      <c r="S164" s="114">
        <f>SUM(R164)</f>
        <v>36</v>
      </c>
    </row>
    <row r="165" spans="1:19" ht="15.75" thickBot="1">
      <c r="A165" s="13">
        <v>74</v>
      </c>
      <c r="B165" s="50" t="s">
        <v>160</v>
      </c>
      <c r="C165" s="51"/>
      <c r="D165" s="52"/>
      <c r="E165" s="50"/>
      <c r="F165" s="52"/>
      <c r="G165" s="53" t="s">
        <v>15</v>
      </c>
      <c r="H165" s="49" t="s">
        <v>0</v>
      </c>
      <c r="I165" s="54">
        <v>1</v>
      </c>
      <c r="J165" s="54"/>
      <c r="K165" s="54"/>
      <c r="L165" s="54"/>
      <c r="M165" s="54"/>
      <c r="N165" s="54"/>
      <c r="O165" s="54"/>
      <c r="P165" s="163"/>
      <c r="Q165" s="117">
        <v>25</v>
      </c>
      <c r="R165" s="54">
        <f t="shared" si="9"/>
        <v>25</v>
      </c>
      <c r="S165" s="54">
        <f>SUM(R165)</f>
        <v>25</v>
      </c>
    </row>
    <row r="166" spans="1:19" ht="15.75" thickBot="1">
      <c r="A166" s="8">
        <v>75</v>
      </c>
      <c r="B166" s="50" t="s">
        <v>1</v>
      </c>
      <c r="C166" s="51"/>
      <c r="D166" s="52"/>
      <c r="E166" s="50" t="s">
        <v>3</v>
      </c>
      <c r="F166" s="52"/>
      <c r="G166" s="53" t="s">
        <v>15</v>
      </c>
      <c r="H166" s="49" t="s">
        <v>4</v>
      </c>
      <c r="I166" s="54"/>
      <c r="J166" s="54">
        <v>2</v>
      </c>
      <c r="K166" s="54"/>
      <c r="L166" s="54"/>
      <c r="M166" s="54"/>
      <c r="N166" s="54"/>
      <c r="O166" s="54"/>
      <c r="P166" s="163"/>
      <c r="Q166" s="54">
        <v>8</v>
      </c>
      <c r="R166" s="54">
        <f t="shared" si="9"/>
        <v>8</v>
      </c>
      <c r="S166" s="54"/>
    </row>
    <row r="167" spans="1:19" ht="15.75" thickBot="1">
      <c r="A167" s="8">
        <v>76</v>
      </c>
      <c r="B167" s="50" t="s">
        <v>2</v>
      </c>
      <c r="C167" s="51"/>
      <c r="D167" s="52"/>
      <c r="E167" s="50" t="s">
        <v>121</v>
      </c>
      <c r="F167" s="52"/>
      <c r="G167" s="53" t="s">
        <v>15</v>
      </c>
      <c r="H167" s="49" t="s">
        <v>5</v>
      </c>
      <c r="I167" s="54">
        <v>1</v>
      </c>
      <c r="J167" s="54"/>
      <c r="K167" s="54"/>
      <c r="L167" s="54"/>
      <c r="M167" s="54"/>
      <c r="N167" s="54"/>
      <c r="O167" s="54"/>
      <c r="P167" s="163"/>
      <c r="Q167" s="54">
        <v>9</v>
      </c>
      <c r="R167" s="54">
        <f t="shared" si="9"/>
        <v>9</v>
      </c>
      <c r="S167" s="54"/>
    </row>
    <row r="168" spans="1:19" ht="15.75" thickBot="1">
      <c r="A168" s="8">
        <v>77</v>
      </c>
      <c r="B168" s="50" t="s">
        <v>2</v>
      </c>
      <c r="C168" s="51"/>
      <c r="D168" s="52"/>
      <c r="E168" s="50" t="s">
        <v>6</v>
      </c>
      <c r="F168" s="52"/>
      <c r="G168" s="53" t="s">
        <v>15</v>
      </c>
      <c r="H168" s="49" t="s">
        <v>7</v>
      </c>
      <c r="I168" s="54"/>
      <c r="J168" s="54">
        <v>1</v>
      </c>
      <c r="K168" s="54"/>
      <c r="L168" s="54"/>
      <c r="M168" s="54"/>
      <c r="N168" s="54"/>
      <c r="O168" s="54"/>
      <c r="P168" s="163"/>
      <c r="Q168" s="54">
        <v>20</v>
      </c>
      <c r="R168" s="54">
        <f t="shared" si="9"/>
        <v>20</v>
      </c>
      <c r="S168" s="54">
        <f>SUM(R166+R167+R168+R169)</f>
        <v>37</v>
      </c>
    </row>
    <row r="169" spans="1:19" ht="15.75" thickBot="1">
      <c r="A169" s="8">
        <v>78</v>
      </c>
      <c r="B169" s="50" t="s">
        <v>2</v>
      </c>
      <c r="C169" s="51"/>
      <c r="D169" s="52"/>
      <c r="E169" s="50" t="s">
        <v>6</v>
      </c>
      <c r="F169" s="52"/>
      <c r="G169" s="53" t="s">
        <v>15</v>
      </c>
      <c r="H169" s="49" t="s">
        <v>8</v>
      </c>
      <c r="I169" s="54"/>
      <c r="J169" s="54"/>
      <c r="K169" s="54"/>
      <c r="L169" s="54"/>
      <c r="M169" s="54"/>
      <c r="N169" s="54"/>
      <c r="O169" s="54"/>
      <c r="P169" s="54"/>
      <c r="Q169" s="54"/>
      <c r="R169" s="54">
        <f t="shared" si="9"/>
        <v>0</v>
      </c>
      <c r="S169" s="54"/>
    </row>
    <row r="170" spans="1:19" ht="15.75" thickBot="1">
      <c r="A170" s="8">
        <v>79</v>
      </c>
      <c r="B170" s="50" t="s">
        <v>11</v>
      </c>
      <c r="C170" s="51"/>
      <c r="D170" s="52"/>
      <c r="E170" s="50"/>
      <c r="F170" s="52"/>
      <c r="G170" s="53" t="s">
        <v>15</v>
      </c>
      <c r="H170" s="49" t="s">
        <v>12</v>
      </c>
      <c r="I170" s="54"/>
      <c r="J170" s="54">
        <v>1</v>
      </c>
      <c r="K170" s="54"/>
      <c r="L170" s="54"/>
      <c r="M170" s="54"/>
      <c r="N170" s="54"/>
      <c r="O170" s="54"/>
      <c r="P170" s="54"/>
      <c r="Q170" s="117">
        <v>10</v>
      </c>
      <c r="R170" s="54">
        <f t="shared" si="9"/>
        <v>10</v>
      </c>
      <c r="S170" s="54">
        <f>SUM(R170)</f>
        <v>10</v>
      </c>
    </row>
    <row r="171" spans="1:19" ht="15.75" thickBot="1">
      <c r="A171" s="8">
        <v>80</v>
      </c>
      <c r="B171" s="168" t="s">
        <v>209</v>
      </c>
      <c r="C171" s="169"/>
      <c r="D171" s="169"/>
      <c r="E171" s="50" t="s">
        <v>210</v>
      </c>
      <c r="F171" s="104"/>
      <c r="G171" s="94" t="s">
        <v>15</v>
      </c>
      <c r="H171" s="105" t="s">
        <v>221</v>
      </c>
      <c r="I171" s="56"/>
      <c r="J171" s="56">
        <v>1</v>
      </c>
      <c r="K171" s="56"/>
      <c r="L171" s="56"/>
      <c r="M171" s="106">
        <v>4</v>
      </c>
      <c r="N171" s="56"/>
      <c r="O171" s="56"/>
      <c r="P171" s="56"/>
      <c r="Q171" s="56"/>
      <c r="R171" s="56">
        <f>M171</f>
        <v>4</v>
      </c>
      <c r="S171" s="56">
        <f>R171</f>
        <v>4</v>
      </c>
    </row>
    <row r="172" spans="1:19" ht="15.75" thickBot="1">
      <c r="A172" s="8">
        <v>81</v>
      </c>
      <c r="B172" s="50" t="s">
        <v>209</v>
      </c>
      <c r="C172" s="51"/>
      <c r="D172" s="52"/>
      <c r="E172" s="50" t="s">
        <v>213</v>
      </c>
      <c r="F172" s="52"/>
      <c r="G172" s="53" t="s">
        <v>15</v>
      </c>
      <c r="H172" s="49"/>
      <c r="I172" s="54"/>
      <c r="J172" s="54">
        <v>1</v>
      </c>
      <c r="K172" s="54"/>
      <c r="L172" s="54"/>
      <c r="M172" s="54"/>
      <c r="N172" s="54"/>
      <c r="O172" s="54"/>
      <c r="P172" s="54"/>
      <c r="Q172" s="117">
        <v>12</v>
      </c>
      <c r="R172" s="54">
        <f>Q172</f>
        <v>12</v>
      </c>
      <c r="S172" s="54">
        <f>R172</f>
        <v>12</v>
      </c>
    </row>
    <row r="173" spans="1:19">
      <c r="A173" s="8"/>
      <c r="B173" s="17"/>
      <c r="C173" s="18"/>
      <c r="D173" s="19"/>
      <c r="E173" s="17"/>
      <c r="F173" s="19"/>
      <c r="G173" s="31"/>
      <c r="H173" s="21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</row>
    <row r="174" spans="1:19">
      <c r="A174" s="8"/>
      <c r="B174" s="4"/>
      <c r="C174" s="5"/>
      <c r="D174" s="6"/>
      <c r="E174" s="4"/>
      <c r="F174" s="6"/>
      <c r="G174" s="13"/>
      <c r="H174" s="8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</row>
    <row r="175" spans="1:19">
      <c r="A175" s="8"/>
      <c r="B175" s="4"/>
      <c r="C175" s="5"/>
      <c r="D175" s="6"/>
      <c r="E175" s="4"/>
      <c r="F175" s="6"/>
      <c r="G175" s="13"/>
      <c r="H175" s="8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</row>
    <row r="176" spans="1:19">
      <c r="A176" s="8"/>
      <c r="B176" s="4"/>
      <c r="C176" s="5"/>
      <c r="D176" s="6"/>
      <c r="E176" s="4"/>
      <c r="F176" s="6"/>
      <c r="G176" s="13"/>
      <c r="H176" s="8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</row>
    <row r="177" spans="1:19">
      <c r="A177" s="8"/>
      <c r="B177" s="4"/>
      <c r="C177" s="5"/>
      <c r="D177" s="6"/>
      <c r="E177" s="4"/>
      <c r="F177" s="6"/>
      <c r="G177" s="13"/>
      <c r="H177" s="8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</row>
    <row r="178" spans="1:19">
      <c r="A178" s="8"/>
      <c r="B178" s="4"/>
      <c r="C178" s="5"/>
      <c r="D178" s="6"/>
      <c r="E178" s="4"/>
      <c r="F178" s="6"/>
      <c r="G178" s="13"/>
      <c r="H178" s="8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</row>
    <row r="179" spans="1:19">
      <c r="A179" s="8"/>
      <c r="B179" s="4"/>
      <c r="C179" s="5"/>
      <c r="D179" s="6"/>
      <c r="E179" s="4"/>
      <c r="F179" s="6"/>
      <c r="G179" s="13"/>
      <c r="H179" s="8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</row>
    <row r="180" spans="1:19">
      <c r="A180" s="8"/>
      <c r="B180" s="4"/>
      <c r="C180" s="5"/>
      <c r="D180" s="6"/>
      <c r="E180" s="4"/>
      <c r="F180" s="6"/>
      <c r="G180" s="13"/>
      <c r="H180" s="8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</row>
    <row r="181" spans="1:19">
      <c r="A181" s="8"/>
      <c r="B181" s="4"/>
      <c r="C181" s="5"/>
      <c r="D181" s="6"/>
      <c r="E181" s="4"/>
      <c r="F181" s="6"/>
      <c r="G181" s="13"/>
      <c r="H181" s="8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</row>
    <row r="182" spans="1:19">
      <c r="A182" s="8"/>
      <c r="B182" s="4"/>
      <c r="C182" s="5"/>
      <c r="D182" s="6"/>
      <c r="E182" s="4"/>
      <c r="F182" s="6"/>
      <c r="G182" s="13"/>
      <c r="H182" s="8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</row>
    <row r="183" spans="1:19">
      <c r="A183" s="8"/>
      <c r="B183" s="4"/>
      <c r="C183" s="5"/>
      <c r="D183" s="6"/>
      <c r="E183" s="4"/>
      <c r="F183" s="6"/>
      <c r="G183" s="13"/>
      <c r="H183" s="8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</row>
    <row r="184" spans="1:19">
      <c r="A184" s="8"/>
      <c r="B184" s="4"/>
      <c r="C184" s="5"/>
      <c r="D184" s="6"/>
      <c r="E184" s="4"/>
      <c r="F184" s="6"/>
      <c r="G184" s="13"/>
      <c r="H184" s="8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</row>
    <row r="185" spans="1:19">
      <c r="A185" s="8"/>
      <c r="B185" s="4"/>
      <c r="C185" s="5"/>
      <c r="D185" s="6"/>
      <c r="E185" s="4"/>
      <c r="F185" s="6"/>
      <c r="G185" s="13"/>
      <c r="H185" s="8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</row>
    <row r="186" spans="1:19">
      <c r="A186" s="8"/>
      <c r="B186" s="4"/>
      <c r="C186" s="5"/>
      <c r="D186" s="6"/>
      <c r="E186" s="4"/>
      <c r="F186" s="6"/>
      <c r="G186" s="13"/>
      <c r="H186" s="8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</row>
    <row r="187" spans="1:19">
      <c r="A187" s="8"/>
      <c r="B187" s="4"/>
      <c r="C187" s="5"/>
      <c r="D187" s="6"/>
      <c r="E187" s="4"/>
      <c r="F187" s="6"/>
      <c r="G187" s="13"/>
      <c r="H187" s="8"/>
      <c r="I187" s="11">
        <f>SUM(I161:I170)</f>
        <v>6</v>
      </c>
      <c r="J187" s="11">
        <f>SUM(J161:J172)</f>
        <v>6</v>
      </c>
      <c r="K187" s="11">
        <f>SUM(K161:K186)</f>
        <v>0</v>
      </c>
      <c r="L187" s="11">
        <f t="shared" ref="L187:Q187" si="10">SUM(L161:L186)</f>
        <v>0</v>
      </c>
      <c r="M187" s="11">
        <f t="shared" si="10"/>
        <v>4</v>
      </c>
      <c r="N187" s="11">
        <f t="shared" si="10"/>
        <v>0</v>
      </c>
      <c r="O187" s="11">
        <f t="shared" si="10"/>
        <v>0</v>
      </c>
      <c r="P187" s="11">
        <f t="shared" si="10"/>
        <v>0</v>
      </c>
      <c r="Q187" s="11">
        <f t="shared" si="10"/>
        <v>165</v>
      </c>
      <c r="R187" s="11">
        <f>SUM(R161:R186)</f>
        <v>164</v>
      </c>
      <c r="S187" s="11">
        <f>SUM(S161+S162+S164+S165+S168+S170+S171+S172+S160)</f>
        <v>174</v>
      </c>
    </row>
    <row r="188" spans="1:19">
      <c r="A188" s="8"/>
      <c r="B188" s="28" t="s">
        <v>113</v>
      </c>
      <c r="D188" s="1" t="s">
        <v>114</v>
      </c>
      <c r="I188" s="1" t="s">
        <v>202</v>
      </c>
      <c r="S188" s="3"/>
    </row>
    <row r="189" spans="1:19">
      <c r="A189" s="8"/>
      <c r="B189" s="4"/>
      <c r="C189" s="5"/>
      <c r="D189" s="6"/>
      <c r="E189" s="4"/>
      <c r="F189" s="6"/>
      <c r="G189" s="13"/>
      <c r="H189" s="8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</row>
    <row r="190" spans="1:19">
      <c r="A190" s="8"/>
      <c r="B190" s="4"/>
      <c r="C190" s="5"/>
      <c r="D190" s="6"/>
      <c r="E190" s="4"/>
      <c r="F190" s="6"/>
      <c r="G190" s="13"/>
      <c r="H190" s="8"/>
      <c r="I190" s="11"/>
      <c r="J190" s="11"/>
      <c r="K190" s="4"/>
      <c r="L190" s="5"/>
      <c r="M190" s="5" t="s">
        <v>9</v>
      </c>
      <c r="N190" s="5"/>
      <c r="O190" s="5"/>
      <c r="P190" s="5"/>
      <c r="Q190" s="6"/>
      <c r="R190" s="6" t="s">
        <v>167</v>
      </c>
      <c r="S190" s="6"/>
    </row>
    <row r="191" spans="1:19">
      <c r="K191" s="64" t="s">
        <v>171</v>
      </c>
      <c r="L191" s="19"/>
      <c r="M191" s="64" t="s">
        <v>10</v>
      </c>
      <c r="N191" s="18"/>
      <c r="O191" s="18"/>
      <c r="P191" s="18"/>
      <c r="Q191" s="8"/>
      <c r="R191" s="65" t="s">
        <v>165</v>
      </c>
      <c r="S191" s="65" t="s">
        <v>166</v>
      </c>
    </row>
    <row r="192" spans="1:19">
      <c r="A192" s="3">
        <v>5</v>
      </c>
      <c r="B192" s="1" t="s">
        <v>201</v>
      </c>
      <c r="F192" s="1" t="s">
        <v>163</v>
      </c>
      <c r="I192" s="76">
        <f>I187+I153+I114+I78+I38</f>
        <v>29</v>
      </c>
      <c r="J192" s="1">
        <f>J187+J153+J114+J78+J38</f>
        <v>57</v>
      </c>
      <c r="K192" s="77">
        <f>SUM(K187+K153+K114+K78+K38)</f>
        <v>0</v>
      </c>
      <c r="L192" s="77">
        <f t="shared" ref="L192:Q192" si="11">SUM(L187+L153+L114+L78+L38)</f>
        <v>0</v>
      </c>
      <c r="M192" s="11">
        <f t="shared" si="11"/>
        <v>83</v>
      </c>
      <c r="N192" s="11">
        <f t="shared" si="11"/>
        <v>0</v>
      </c>
      <c r="O192" s="11">
        <f t="shared" si="11"/>
        <v>5</v>
      </c>
      <c r="P192" s="125">
        <v>10</v>
      </c>
      <c r="Q192" s="11">
        <f t="shared" si="11"/>
        <v>1226</v>
      </c>
      <c r="R192" s="11">
        <f>SUM(R187+R153+R114+R78+R38)</f>
        <v>1309</v>
      </c>
      <c r="S192" s="11">
        <f>SUM(S187+S153+S114+S78+S38)</f>
        <v>1319</v>
      </c>
    </row>
    <row r="193" spans="1:19">
      <c r="B193" s="28"/>
      <c r="D193" s="1"/>
      <c r="S193" s="3"/>
    </row>
    <row r="195" spans="1:19">
      <c r="B195" s="1"/>
    </row>
    <row r="196" spans="1:19">
      <c r="A196" s="28" t="s">
        <v>113</v>
      </c>
      <c r="C196" s="1"/>
      <c r="G196" s="1"/>
      <c r="R196" s="3"/>
    </row>
    <row r="197" spans="1:19">
      <c r="A197" s="28"/>
      <c r="C197" s="1"/>
      <c r="G197" s="1"/>
      <c r="R197" s="3"/>
    </row>
    <row r="198" spans="1:19" ht="18.75">
      <c r="A198" s="68"/>
      <c r="B198" s="81" t="s">
        <v>207</v>
      </c>
      <c r="C198" s="82"/>
      <c r="D198" s="82"/>
      <c r="E198" s="82"/>
      <c r="F198" s="82"/>
      <c r="G198" s="82"/>
      <c r="H198" s="84">
        <v>189</v>
      </c>
      <c r="I198" s="83" t="s">
        <v>206</v>
      </c>
      <c r="S198" s="61"/>
    </row>
    <row r="199" spans="1:19" ht="15" customHeight="1">
      <c r="A199" s="119"/>
      <c r="B199" s="81" t="s">
        <v>223</v>
      </c>
      <c r="C199" s="82"/>
      <c r="D199" s="82"/>
      <c r="E199" s="82"/>
      <c r="F199" s="82"/>
      <c r="G199" s="82"/>
      <c r="H199" s="84">
        <v>16</v>
      </c>
      <c r="I199" s="83" t="s">
        <v>206</v>
      </c>
      <c r="S199" s="61"/>
    </row>
    <row r="200" spans="1:19">
      <c r="B200" s="82"/>
      <c r="C200" s="82"/>
      <c r="D200" s="82"/>
      <c r="E200" s="82"/>
      <c r="F200" s="82"/>
      <c r="G200" s="82"/>
      <c r="H200" s="83"/>
      <c r="I200" s="83"/>
    </row>
    <row r="201" spans="1:19">
      <c r="A201" s="67"/>
      <c r="B201" s="81" t="s">
        <v>205</v>
      </c>
      <c r="C201" s="79"/>
      <c r="D201" s="79"/>
      <c r="E201" s="79"/>
      <c r="F201" s="79"/>
      <c r="G201" s="79"/>
      <c r="H201" s="84">
        <v>10</v>
      </c>
      <c r="I201" s="83" t="s">
        <v>161</v>
      </c>
    </row>
    <row r="202" spans="1:19" ht="18.75">
      <c r="A202" s="73"/>
      <c r="B202" s="81"/>
      <c r="C202" s="82"/>
      <c r="D202" s="82"/>
      <c r="E202" s="82"/>
      <c r="F202" s="82"/>
      <c r="G202" s="82"/>
      <c r="H202" s="85"/>
      <c r="I202" s="83"/>
    </row>
    <row r="203" spans="1:19">
      <c r="A203" s="75"/>
      <c r="B203" s="81" t="s">
        <v>203</v>
      </c>
      <c r="C203" s="79"/>
      <c r="D203" s="79"/>
      <c r="E203" s="79"/>
      <c r="F203" s="79"/>
      <c r="G203" s="80"/>
      <c r="H203" s="84">
        <v>8</v>
      </c>
      <c r="I203" s="83" t="s">
        <v>206</v>
      </c>
    </row>
    <row r="204" spans="1:19" ht="18.75">
      <c r="A204" s="74"/>
      <c r="B204" s="81"/>
      <c r="C204" s="82"/>
      <c r="D204" s="82"/>
      <c r="E204" s="82"/>
      <c r="F204" s="82"/>
      <c r="G204" s="82"/>
      <c r="H204" s="85"/>
    </row>
    <row r="205" spans="1:19" ht="18.75">
      <c r="A205" s="78"/>
      <c r="B205" s="81" t="s">
        <v>204</v>
      </c>
      <c r="C205" s="82"/>
      <c r="D205" s="82"/>
      <c r="E205" s="82"/>
      <c r="F205" s="82"/>
      <c r="G205" s="82"/>
      <c r="H205" s="85"/>
    </row>
    <row r="206" spans="1:19" ht="18.75">
      <c r="A206" s="73"/>
      <c r="B206" s="81"/>
      <c r="C206" s="82"/>
      <c r="D206" s="82"/>
      <c r="E206" s="82"/>
      <c r="F206" s="82"/>
      <c r="G206" s="82"/>
      <c r="H206" s="85"/>
    </row>
    <row r="207" spans="1:19" ht="18.75">
      <c r="A207" s="93"/>
      <c r="B207" s="81" t="s">
        <v>208</v>
      </c>
      <c r="C207" s="82"/>
      <c r="D207" s="82"/>
      <c r="E207" s="82"/>
      <c r="F207" s="82"/>
      <c r="G207" s="82"/>
      <c r="H207" s="85"/>
    </row>
    <row r="209" spans="2:18" ht="18.75">
      <c r="B209" s="1" t="s">
        <v>162</v>
      </c>
      <c r="G209" s="60">
        <f>S192-H201</f>
        <v>1309</v>
      </c>
      <c r="H209" s="1" t="s">
        <v>161</v>
      </c>
    </row>
    <row r="210" spans="2:18">
      <c r="B210" s="1" t="s">
        <v>200</v>
      </c>
      <c r="I210"/>
    </row>
    <row r="211" spans="2:18" ht="18.75">
      <c r="C211" s="1" t="s">
        <v>199</v>
      </c>
      <c r="H211" s="61">
        <v>89</v>
      </c>
    </row>
    <row r="212" spans="2:18" ht="18.75">
      <c r="C212" s="1"/>
      <c r="H212" s="69"/>
    </row>
    <row r="213" spans="2:18" ht="18.75">
      <c r="F213" s="3" t="s">
        <v>163</v>
      </c>
      <c r="H213" s="61">
        <f>SUM(H211:H212)</f>
        <v>89</v>
      </c>
    </row>
    <row r="215" spans="2:18">
      <c r="B215" s="1" t="s">
        <v>219</v>
      </c>
    </row>
    <row r="216" spans="2:18" ht="18.75">
      <c r="B216" s="62" t="s">
        <v>164</v>
      </c>
      <c r="J216" s="61">
        <f>SUM(I187+I153+I114+I78+I38)</f>
        <v>29</v>
      </c>
    </row>
    <row r="217" spans="2:18" ht="18.75">
      <c r="B217" s="62" t="s">
        <v>220</v>
      </c>
      <c r="R217" s="61">
        <f>SUM(J187+J153+J114+J78+J38)</f>
        <v>57</v>
      </c>
    </row>
    <row r="218" spans="2:18" ht="18.75">
      <c r="B218" s="1"/>
      <c r="R218" s="61"/>
    </row>
    <row r="220" spans="2:18">
      <c r="B220" s="98"/>
      <c r="C220" s="1"/>
      <c r="D220" s="1"/>
      <c r="E220" s="1"/>
      <c r="G220" s="1"/>
    </row>
    <row r="221" spans="2:18">
      <c r="G221" s="28"/>
    </row>
    <row r="222" spans="2:18">
      <c r="B222" s="96" t="s">
        <v>235</v>
      </c>
      <c r="G222" s="28"/>
    </row>
    <row r="223" spans="2:18">
      <c r="G223" s="28"/>
    </row>
    <row r="224" spans="2:18" ht="15.75">
      <c r="G224" s="86"/>
    </row>
    <row r="225" spans="1:17">
      <c r="G225" s="28"/>
    </row>
    <row r="226" spans="1:17">
      <c r="G226" s="1"/>
    </row>
    <row r="234" spans="1:17">
      <c r="A234" s="3"/>
      <c r="B234" s="1"/>
    </row>
    <row r="235" spans="1:17">
      <c r="P235"/>
      <c r="Q235"/>
    </row>
  </sheetData>
  <mergeCells count="8">
    <mergeCell ref="B152:D152"/>
    <mergeCell ref="B171:D171"/>
    <mergeCell ref="P4:Q4"/>
    <mergeCell ref="P44:Q44"/>
    <mergeCell ref="P82:Q82"/>
    <mergeCell ref="P120:Q120"/>
    <mergeCell ref="P158:Q158"/>
    <mergeCell ref="B160:D160"/>
  </mergeCells>
  <phoneticPr fontId="3" type="noConversion"/>
  <pageMargins left="0.17" right="0.17" top="0.3" bottom="0.22" header="0.17" footer="0.16"/>
  <pageSetup paperSize="9" orientation="landscape" r:id="rId1"/>
  <headerFooter alignWithMargins="0"/>
  <rowBreaks count="6" manualBreakCount="6">
    <brk id="40" max="16383" man="1"/>
    <brk id="78" max="16383" man="1"/>
    <brk id="116" max="16383" man="1"/>
    <brk id="154" max="16383" man="1"/>
    <brk id="192" max="16383" man="1"/>
    <brk id="20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W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</dc:creator>
  <cp:lastModifiedBy>Pracownik</cp:lastModifiedBy>
  <cp:lastPrinted>2023-12-08T08:10:05Z</cp:lastPrinted>
  <dcterms:created xsi:type="dcterms:W3CDTF">2017-01-10T16:32:15Z</dcterms:created>
  <dcterms:modified xsi:type="dcterms:W3CDTF">2024-12-11T07:34:47Z</dcterms:modified>
</cp:coreProperties>
</file>